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669" activeTab="6"/>
  </bookViews>
  <sheets>
    <sheet name="2018Budget" sheetId="1" r:id="rId1"/>
    <sheet name="BudgetNotice" sheetId="2" r:id="rId2"/>
    <sheet name="2018BudgDrft" sheetId="3" r:id="rId3"/>
    <sheet name="2018Rev" sheetId="4" r:id="rId4"/>
    <sheet name="RevChart" sheetId="5" r:id="rId5"/>
    <sheet name="2018Exp" sheetId="6" r:id="rId6"/>
    <sheet name="ExpChart" sheetId="7" r:id="rId7"/>
    <sheet name="GenGov" sheetId="8" r:id="rId8"/>
    <sheet name="Public Safety" sheetId="9" r:id="rId9"/>
    <sheet name="PublicWorks" sheetId="10" r:id="rId10"/>
    <sheet name="CulRecEd" sheetId="11" r:id="rId11"/>
    <sheet name="TID-ConsDevlpm" sheetId="12" r:id="rId12"/>
    <sheet name="CaptOutlay" sheetId="13" r:id="rId13"/>
    <sheet name="PWneeds" sheetId="14" r:id="rId14"/>
  </sheets>
  <definedNames/>
  <calcPr fullCalcOnLoad="1"/>
</workbook>
</file>

<file path=xl/sharedStrings.xml><?xml version="1.0" encoding="utf-8"?>
<sst xmlns="http://schemas.openxmlformats.org/spreadsheetml/2006/main" count="407" uniqueCount="228">
  <si>
    <t>Budget</t>
  </si>
  <si>
    <t xml:space="preserve">% of </t>
  </si>
  <si>
    <t>REVENUE</t>
  </si>
  <si>
    <t>Change</t>
  </si>
  <si>
    <t>TAXES:</t>
  </si>
  <si>
    <t xml:space="preserve">     GENERAL PROPERTY</t>
  </si>
  <si>
    <t xml:space="preserve">     PERSONAL PROPERTY</t>
  </si>
  <si>
    <t>INTERGOVERNMENTAL</t>
  </si>
  <si>
    <t xml:space="preserve">EXPENDITURE RESTRAINT </t>
  </si>
  <si>
    <t>LICENSES &amp; PERMITS</t>
  </si>
  <si>
    <t>PUBLIC CHARGES</t>
  </si>
  <si>
    <t>MISCELLANEOUS</t>
  </si>
  <si>
    <t>TOTAL REVENUE</t>
  </si>
  <si>
    <t>EXPENDITURES</t>
  </si>
  <si>
    <t>GENERAL GOVERNMENT</t>
  </si>
  <si>
    <t>PUBLIC SAFETY</t>
  </si>
  <si>
    <t>PUBLIC WORKS</t>
  </si>
  <si>
    <t>HEALTH &amp; HUMAN SERVICES</t>
  </si>
  <si>
    <t>CULTURE/RECRTN/EDUC</t>
  </si>
  <si>
    <t>CAPITAL OUTLAY</t>
  </si>
  <si>
    <t>DEBT SERVICE (DS)</t>
  </si>
  <si>
    <t>TOTAL EXPENDITURES</t>
  </si>
  <si>
    <t xml:space="preserve">APPROVAL: </t>
  </si>
  <si>
    <t>AYE</t>
  </si>
  <si>
    <t>NAY</t>
  </si>
  <si>
    <t xml:space="preserve">ABSTAIN          </t>
  </si>
  <si>
    <t xml:space="preserve">ABSENT         </t>
  </si>
  <si>
    <t xml:space="preserve">SUBMITTED BY:  </t>
  </si>
  <si>
    <r>
      <t xml:space="preserve">ATTEST:  </t>
    </r>
    <r>
      <rPr>
        <b/>
        <sz val="20"/>
        <rFont val="Script"/>
        <family val="4"/>
      </rPr>
      <t xml:space="preserve"> </t>
    </r>
  </si>
  <si>
    <t>Patricia Schutte</t>
  </si>
  <si>
    <t>Village President</t>
  </si>
  <si>
    <t>Village Clerk/Treasurer</t>
  </si>
  <si>
    <t>Adjustm.</t>
  </si>
  <si>
    <t>Act/Est</t>
  </si>
  <si>
    <t>EXPENDITURE RESTRAINT PROG.</t>
  </si>
  <si>
    <t>PUBLIC CHARGES: G/BAGS</t>
  </si>
  <si>
    <t>MISCELLANEOUS:</t>
  </si>
  <si>
    <t xml:space="preserve">     INTEREST</t>
  </si>
  <si>
    <t xml:space="preserve">     COMM.CENTER/PARK PAVLN</t>
  </si>
  <si>
    <t xml:space="preserve">     FIREWORKS</t>
  </si>
  <si>
    <t xml:space="preserve">     FIRE DEPARTMENT</t>
  </si>
  <si>
    <t>2016</t>
  </si>
  <si>
    <t>HEALTH AND HUMAN SERV.</t>
  </si>
  <si>
    <t>CULTURE - RECRTN - EDUC.</t>
  </si>
  <si>
    <t>DEBIT SERVICE</t>
  </si>
  <si>
    <t>BOARD &amp; EMPLOYEES</t>
  </si>
  <si>
    <t>BOARD:  WAGES &amp; BENEFITS</t>
  </si>
  <si>
    <t>CLERK-TREASURER: W/B</t>
  </si>
  <si>
    <t xml:space="preserve">PUBLIC WORKS: W/B    </t>
  </si>
  <si>
    <t>UTILITY: W/B</t>
  </si>
  <si>
    <t>OFFICE</t>
  </si>
  <si>
    <t>POSTAGE</t>
  </si>
  <si>
    <t>HEAT &amp; ELECTRIC</t>
  </si>
  <si>
    <t>TELEPHONE &amp; INTERNET</t>
  </si>
  <si>
    <t>WATER-SEWER</t>
  </si>
  <si>
    <t>COMPUTER SUPPLIES &amp; SOFTWARE</t>
  </si>
  <si>
    <t>OFF. MATRLS &amp; CLNING SUPPLIES</t>
  </si>
  <si>
    <t>BONDING</t>
  </si>
  <si>
    <t>PUBLICATIONS</t>
  </si>
  <si>
    <t>MEMBERSHIP DUES</t>
  </si>
  <si>
    <t>MILEAGE</t>
  </si>
  <si>
    <t>EDUCATION: SEMINARS-CONF.</t>
  </si>
  <si>
    <t>TAX ROLL PREP &amp; EXPENSES</t>
  </si>
  <si>
    <t>INSURANCE</t>
  </si>
  <si>
    <t>GENERAL LIABILITY</t>
  </si>
  <si>
    <t>AUTOMOTIVE</t>
  </si>
  <si>
    <t>WORKERS COMPENSATION</t>
  </si>
  <si>
    <t>COMMERCIAL PROPERTY</t>
  </si>
  <si>
    <t>ASSESSOR</t>
  </si>
  <si>
    <t>BOARD OF REVIEW</t>
  </si>
  <si>
    <t>ELECTIONS</t>
  </si>
  <si>
    <t>INSPECTORS:  SALARIES &amp; MEALS</t>
  </si>
  <si>
    <t>EDGE VOTING MACHINE - MAINT.</t>
  </si>
  <si>
    <t>ELECTION MATERIALS</t>
  </si>
  <si>
    <t>ELECTION TRAININGS</t>
  </si>
  <si>
    <t>GENERAL GOVERNM. TOTAL</t>
  </si>
  <si>
    <t>PUBLIC SAFETY BUDGET</t>
  </si>
  <si>
    <t>FIRE DEPARTMENT</t>
  </si>
  <si>
    <t>FIRE FIGHTER PAY</t>
  </si>
  <si>
    <t>CELL PHONE</t>
  </si>
  <si>
    <t>BUILDING MAINTENANCE</t>
  </si>
  <si>
    <t>EQUIPMENT MAINTENANCE</t>
  </si>
  <si>
    <t>FUEL</t>
  </si>
  <si>
    <t>MEETINGS &amp; SNACKS</t>
  </si>
  <si>
    <t>EDUCATION &amp; TRAINING</t>
  </si>
  <si>
    <t>DUES</t>
  </si>
  <si>
    <t>FD PICNIC</t>
  </si>
  <si>
    <t>BANQUET</t>
  </si>
  <si>
    <t>MISC: Equip/Off.supplies/flowers/etc..</t>
  </si>
  <si>
    <t>FIRE HYDRANTS</t>
  </si>
  <si>
    <t>SUBTOTAL</t>
  </si>
  <si>
    <t>EMS</t>
  </si>
  <si>
    <t>COLEMAN AREA RESCUE SQUAD</t>
  </si>
  <si>
    <t>PUBLIC SAFETY TOTAL</t>
  </si>
  <si>
    <t>PUBLIC WORKS DEPARTMENT BUDGET</t>
  </si>
  <si>
    <t xml:space="preserve">STREETS </t>
  </si>
  <si>
    <t>ELECTRIC - LIGHTS</t>
  </si>
  <si>
    <t>PLOWING</t>
  </si>
  <si>
    <t>SALT</t>
  </si>
  <si>
    <t>M/R-PATCH-SEALING-DRAINAGE-SIDEWALKS</t>
  </si>
  <si>
    <t>GARBAGE COLLECTION</t>
  </si>
  <si>
    <t>FUEL-M/R-TAGS</t>
  </si>
  <si>
    <t>TIPPING FEES</t>
  </si>
  <si>
    <t>SHOP &amp; GENERAL M/R</t>
  </si>
  <si>
    <t>ELECTRIC &amp; HEATING</t>
  </si>
  <si>
    <t>SMALL TOOLS &amp; SUPPLIES</t>
  </si>
  <si>
    <t>FUEL - PICK UP-MOWER</t>
  </si>
  <si>
    <t xml:space="preserve">EQUIPMENT M/R </t>
  </si>
  <si>
    <t>PUBLIC WORKS TOTAL</t>
  </si>
  <si>
    <t>CULTURE-RECREATION-EDUCATION BUDGET</t>
  </si>
  <si>
    <t>PARKS</t>
  </si>
  <si>
    <t>LAWNCARE</t>
  </si>
  <si>
    <t>WATER/SEWER</t>
  </si>
  <si>
    <t>ELECTRIC</t>
  </si>
  <si>
    <t>SECURITY SYSTEM</t>
  </si>
  <si>
    <t>PARK IMPROVEMENTS</t>
  </si>
  <si>
    <t>LIGHTS-BALL FIELD</t>
  </si>
  <si>
    <t>LANDSCAPING-BALL FIELD</t>
  </si>
  <si>
    <t>RECYCLING</t>
  </si>
  <si>
    <t>MAINTENANCE-SECURITY</t>
  </si>
  <si>
    <t>EQUIPMENT</t>
  </si>
  <si>
    <t>ANNUAL CELEBRRATION</t>
  </si>
  <si>
    <t>FIREWORKS</t>
  </si>
  <si>
    <t>CARSHOW</t>
  </si>
  <si>
    <t>COMMUNTIY CENTER</t>
  </si>
  <si>
    <t>ELECTRIC &amp; HEAT</t>
  </si>
  <si>
    <t xml:space="preserve">SUPPLIES </t>
  </si>
  <si>
    <t>LIBRARY</t>
  </si>
  <si>
    <t>TOTAL</t>
  </si>
  <si>
    <t>ATTORNEY</t>
  </si>
  <si>
    <t>ENGINEER</t>
  </si>
  <si>
    <t>ACCOUNTANT</t>
  </si>
  <si>
    <t>WDOR -  TID FEE</t>
  </si>
  <si>
    <t>CAPITAL OUTLAY BUDGET</t>
  </si>
  <si>
    <t>STREETS</t>
  </si>
  <si>
    <t>PUBLIC WORKS FUNDS</t>
  </si>
  <si>
    <t>CULT.-RECREATION-EDUC. FUNDS</t>
  </si>
  <si>
    <t>PUBLIC SAFETY FUNDS</t>
  </si>
  <si>
    <t>TOTAL CAPITAL OUTLAY</t>
  </si>
  <si>
    <r>
      <t xml:space="preserve">BAN 2007 LOAN #46631 </t>
    </r>
    <r>
      <rPr>
        <sz val="9"/>
        <rFont val="Arial"/>
        <family val="2"/>
      </rPr>
      <t>(Transfer out-Utility)</t>
    </r>
  </si>
  <si>
    <r>
      <t xml:space="preserve">STREET LOAN #9004 </t>
    </r>
    <r>
      <rPr>
        <sz val="9"/>
        <rFont val="Arial"/>
        <family val="2"/>
      </rPr>
      <t>(5yr-2018)</t>
    </r>
  </si>
  <si>
    <t>PUBLIC WORK NEEDS</t>
  </si>
  <si>
    <t>PARK</t>
  </si>
  <si>
    <t>2 Garbage cans</t>
  </si>
  <si>
    <t>Picnic Table</t>
  </si>
  <si>
    <t>Grill</t>
  </si>
  <si>
    <t>Surveying</t>
  </si>
  <si>
    <t>Expand parking lot - clean out brush &amp; trees</t>
  </si>
  <si>
    <t>Pavement by basketball hoop</t>
  </si>
  <si>
    <t>New light pole replacing WPS pole</t>
  </si>
  <si>
    <t>V.HALL</t>
  </si>
  <si>
    <t>Landscape corner by V.Hall</t>
  </si>
  <si>
    <t>Paint V.Hall</t>
  </si>
  <si>
    <t>V.Hall bathroom</t>
  </si>
  <si>
    <t>2 cameras on corner of Cty. Q &amp; Bus 141</t>
  </si>
  <si>
    <t>Pave road</t>
  </si>
  <si>
    <t>COMM.CENTER</t>
  </si>
  <si>
    <t>CC ceiling</t>
  </si>
  <si>
    <t>CC accordian door</t>
  </si>
  <si>
    <t xml:space="preserve">     OVERAGE PRIOR YEAR(S)</t>
  </si>
  <si>
    <t>Tax Levy &amp; Mill Rate History for Village</t>
  </si>
  <si>
    <t xml:space="preserve">Tax Levy </t>
  </si>
  <si>
    <t>=</t>
  </si>
  <si>
    <t>$8.88/1000</t>
  </si>
  <si>
    <t>$9.15/1000</t>
  </si>
  <si>
    <r>
      <t xml:space="preserve">Patricia Schutte, </t>
    </r>
    <r>
      <rPr>
        <sz val="8"/>
        <rFont val="Arial"/>
        <family val="2"/>
      </rPr>
      <t>WCMC</t>
    </r>
  </si>
  <si>
    <t>2017</t>
  </si>
  <si>
    <t>AIR PACK TESTING/INSPECTIONS</t>
  </si>
  <si>
    <t>141 BUSINESS PARK</t>
  </si>
  <si>
    <t>WPS: ELECTRIC-GAS</t>
  </si>
  <si>
    <t>UTILITIES: WS</t>
  </si>
  <si>
    <t>MISC: DEVLPR.AGRMT</t>
  </si>
  <si>
    <t>PLAYGROUND EQUIPMENT</t>
  </si>
  <si>
    <t xml:space="preserve">CHRISTMAS </t>
  </si>
  <si>
    <t>MISC / MTGS / ACCOUNTANT</t>
  </si>
  <si>
    <t>$9.45/1000</t>
  </si>
  <si>
    <t>WDOT - GTA</t>
  </si>
  <si>
    <t>MSIP</t>
  </si>
  <si>
    <t xml:space="preserve">       FOR YEAR ENDING DECEMBER 31, 2018</t>
  </si>
  <si>
    <t>Terry Earley</t>
  </si>
  <si>
    <t>Notice is hereby given that the Village Of Pound Board of Trustees will hold a public hearing on the 2018 Proposed Budget</t>
  </si>
  <si>
    <t xml:space="preserve">on Monday, November 6, 2017 at 6:00pm at the Village Of Pound Hall.  All interested taxpayers and residents of the </t>
  </si>
  <si>
    <t>Village Of Pound are encouraged to attend.  A detailed copy of the proposed 2018 Budget may be inspected at the clerk's</t>
  </si>
  <si>
    <t xml:space="preserve">office from October 9th through November 6th during office hours on Monday - Thursday from 7:00am to 4:30pm. </t>
  </si>
  <si>
    <t>2017-2018</t>
  </si>
  <si>
    <t>$9.79/1000</t>
  </si>
  <si>
    <t>2018</t>
  </si>
  <si>
    <t>CHIPPING - WEED CONTROL</t>
  </si>
  <si>
    <t xml:space="preserve">SUPPORT </t>
  </si>
  <si>
    <t xml:space="preserve">BBQ GRILL </t>
  </si>
  <si>
    <t>Adjustments</t>
  </si>
  <si>
    <t>ADMINISTRATION</t>
  </si>
  <si>
    <t>TID LOAN #208868</t>
  </si>
  <si>
    <t>New pole for cameras</t>
  </si>
  <si>
    <t>RETAINING WALL</t>
  </si>
  <si>
    <t>BUILDING</t>
  </si>
  <si>
    <t>FD EQUIPMENT REPLACEMENT</t>
  </si>
  <si>
    <t>COMMUNITY CENTER</t>
  </si>
  <si>
    <t xml:space="preserve">LAND ACQUISITIONS </t>
  </si>
  <si>
    <t>TID #1 - CONSERVATION &amp; DEVELOPMENT BUDGET</t>
  </si>
  <si>
    <t>TID#1-CONSERV-DEVELOPM.</t>
  </si>
  <si>
    <t>TID#1-CONSERV &amp; DEVELOPM</t>
  </si>
  <si>
    <t>Cancel</t>
  </si>
  <si>
    <t>DONE</t>
  </si>
  <si>
    <t>Lawn Mower</t>
  </si>
  <si>
    <t>EQUIPMENT - Mower</t>
  </si>
  <si>
    <t>TOTAL DEBIT SERVICE</t>
  </si>
  <si>
    <t>Difference</t>
  </si>
  <si>
    <t>Adj.for insurance</t>
  </si>
  <si>
    <t>TID #1-CONSERV &amp; DEVELOPM</t>
  </si>
  <si>
    <t>TRANSFERS OUT</t>
  </si>
  <si>
    <t>TRANSFERS IN</t>
  </si>
  <si>
    <t>Revised: Oct. 2017</t>
  </si>
  <si>
    <t xml:space="preserve">TRANSFERS OUT </t>
  </si>
  <si>
    <t>WALERK ST</t>
  </si>
  <si>
    <t>Dated this  16th  day of October, 2017</t>
  </si>
  <si>
    <t>OTHER FINANCIAL REV</t>
  </si>
  <si>
    <t xml:space="preserve">Levy </t>
  </si>
  <si>
    <t>From</t>
  </si>
  <si>
    <t>To</t>
  </si>
  <si>
    <t>Capital Outlay</t>
  </si>
  <si>
    <t>Changes made at Budget Hearing 11.6.17</t>
  </si>
  <si>
    <t>Totals</t>
  </si>
  <si>
    <t>MOTION BY:  Earley</t>
  </si>
  <si>
    <t>SECOND BY:   Homontowski</t>
  </si>
  <si>
    <t xml:space="preserve">BUDGET APPROVED ON:   November 6, 2017 </t>
  </si>
  <si>
    <t>PUBLISHED:  November 7, 2017</t>
  </si>
  <si>
    <t>% Changed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</si>
</sst>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0.000%"/>
    <numFmt numFmtId="166" formatCode="mmmm\ d&quot;, &quot;yyyy;@"/>
    <numFmt numFmtId="167" formatCode="0.0%"/>
    <numFmt numFmtId="168" formatCode="_(* #,##0.00_);_(* \(#,##0.00\);_(* \-??_);_(@_)"/>
  </numFmts>
  <fonts count="67"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Segoe Print"/>
      <family val="0"/>
    </font>
    <font>
      <b/>
      <sz val="20"/>
      <name val="Script"/>
      <family val="4"/>
    </font>
    <font>
      <b/>
      <sz val="14"/>
      <name val="Segoe Script"/>
      <family val="2"/>
    </font>
    <font>
      <b/>
      <u val="single"/>
      <sz val="18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trike/>
      <sz val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64" fontId="1" fillId="0" borderId="10" xfId="44" applyFont="1" applyFill="1" applyBorder="1" applyAlignment="1" applyProtection="1">
      <alignment horizontal="center"/>
      <protection/>
    </xf>
    <xf numFmtId="164" fontId="1" fillId="0" borderId="0" xfId="44" applyFont="1" applyFill="1" applyBorder="1" applyAlignment="1" applyProtection="1">
      <alignment horizontal="center"/>
      <protection/>
    </xf>
    <xf numFmtId="164" fontId="0" fillId="0" borderId="0" xfId="44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165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11" xfId="44" applyFont="1" applyFill="1" applyBorder="1" applyAlignment="1" applyProtection="1">
      <alignment/>
      <protection/>
    </xf>
    <xf numFmtId="164" fontId="5" fillId="0" borderId="0" xfId="44" applyFont="1" applyFill="1" applyBorder="1" applyAlignment="1" applyProtection="1">
      <alignment/>
      <protection/>
    </xf>
    <xf numFmtId="165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/>
    </xf>
    <xf numFmtId="166" fontId="0" fillId="0" borderId="0" xfId="44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right" vertical="center"/>
    </xf>
    <xf numFmtId="164" fontId="9" fillId="0" borderId="0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 horizontal="left"/>
      <protection/>
    </xf>
    <xf numFmtId="165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center"/>
      <protection/>
    </xf>
    <xf numFmtId="167" fontId="0" fillId="0" borderId="0" xfId="59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4" fontId="5" fillId="0" borderId="12" xfId="44" applyFont="1" applyFill="1" applyBorder="1" applyAlignment="1" applyProtection="1">
      <alignment/>
      <protection/>
    </xf>
    <xf numFmtId="167" fontId="5" fillId="0" borderId="0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5" fillId="0" borderId="0" xfId="44" applyFont="1" applyFill="1" applyBorder="1" applyAlignment="1" applyProtection="1">
      <alignment horizontal="right"/>
      <protection/>
    </xf>
    <xf numFmtId="164" fontId="0" fillId="0" borderId="0" xfId="44" applyFont="1" applyFill="1" applyBorder="1" applyAlignment="1" applyProtection="1">
      <alignment horizontal="center"/>
      <protection/>
    </xf>
    <xf numFmtId="49" fontId="5" fillId="0" borderId="0" xfId="44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164" fontId="13" fillId="0" borderId="0" xfId="44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167" fontId="0" fillId="0" borderId="0" xfId="0" applyNumberForma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7" fontId="5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13" xfId="44" applyFont="1" applyFill="1" applyBorder="1" applyAlignment="1" applyProtection="1">
      <alignment/>
      <protection/>
    </xf>
    <xf numFmtId="164" fontId="0" fillId="0" borderId="13" xfId="0" applyNumberForma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12" xfId="44" applyFont="1" applyFill="1" applyBorder="1" applyAlignment="1" applyProtection="1">
      <alignment horizontal="center"/>
      <protection/>
    </xf>
    <xf numFmtId="168" fontId="0" fillId="0" borderId="0" xfId="0" applyNumberFormat="1" applyBorder="1" applyAlignment="1">
      <alignment/>
    </xf>
    <xf numFmtId="168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68" fontId="2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12" xfId="44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7" fillId="0" borderId="0" xfId="0" applyFont="1" applyAlignment="1">
      <alignment/>
    </xf>
    <xf numFmtId="49" fontId="0" fillId="0" borderId="0" xfId="0" applyNumberFormat="1" applyAlignment="1">
      <alignment horizontal="center"/>
    </xf>
    <xf numFmtId="164" fontId="2" fillId="0" borderId="0" xfId="44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0" fontId="18" fillId="0" borderId="0" xfId="0" applyFont="1" applyAlignment="1">
      <alignment/>
    </xf>
    <xf numFmtId="167" fontId="5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164" fontId="20" fillId="0" borderId="10" xfId="44" applyFont="1" applyFill="1" applyBorder="1" applyAlignment="1" applyProtection="1">
      <alignment/>
      <protection/>
    </xf>
    <xf numFmtId="164" fontId="20" fillId="0" borderId="0" xfId="44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21" fillId="0" borderId="0" xfId="0" applyFont="1" applyAlignment="1">
      <alignment/>
    </xf>
    <xf numFmtId="164" fontId="2" fillId="0" borderId="10" xfId="44" applyFont="1" applyFill="1" applyBorder="1" applyAlignment="1" applyProtection="1">
      <alignment/>
      <protection/>
    </xf>
    <xf numFmtId="164" fontId="6" fillId="0" borderId="0" xfId="0" applyNumberFormat="1" applyFont="1" applyAlignment="1">
      <alignment/>
    </xf>
    <xf numFmtId="164" fontId="6" fillId="0" borderId="0" xfId="44" applyFont="1" applyFill="1" applyBorder="1" applyAlignment="1" applyProtection="1">
      <alignment/>
      <protection/>
    </xf>
    <xf numFmtId="0" fontId="13" fillId="0" borderId="0" xfId="0" applyFont="1" applyAlignment="1">
      <alignment horizontal="left"/>
    </xf>
    <xf numFmtId="164" fontId="13" fillId="0" borderId="12" xfId="44" applyFont="1" applyFill="1" applyBorder="1" applyAlignment="1" applyProtection="1">
      <alignment/>
      <protection/>
    </xf>
    <xf numFmtId="0" fontId="0" fillId="0" borderId="0" xfId="0" applyFont="1" applyAlignment="1">
      <alignment horizontal="left"/>
    </xf>
    <xf numFmtId="164" fontId="5" fillId="0" borderId="0" xfId="44" applyFont="1" applyAlignment="1">
      <alignment horizontal="left"/>
    </xf>
    <xf numFmtId="164" fontId="5" fillId="0" borderId="0" xfId="44" applyFont="1" applyBorder="1" applyAlignment="1">
      <alignment horizontal="left"/>
    </xf>
    <xf numFmtId="164" fontId="0" fillId="0" borderId="0" xfId="44" applyFont="1" applyAlignment="1">
      <alignment horizontal="left"/>
    </xf>
    <xf numFmtId="164" fontId="0" fillId="0" borderId="0" xfId="44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0" xfId="0" applyFont="1" applyAlignment="1">
      <alignment horizontal="center"/>
    </xf>
    <xf numFmtId="164" fontId="0" fillId="0" borderId="0" xfId="44" applyFont="1" applyAlignment="1">
      <alignment/>
    </xf>
    <xf numFmtId="164" fontId="0" fillId="0" borderId="0" xfId="44" applyFont="1" applyBorder="1" applyAlignment="1">
      <alignment/>
    </xf>
    <xf numFmtId="0" fontId="22" fillId="0" borderId="14" xfId="0" applyFont="1" applyBorder="1" applyAlignment="1">
      <alignment horizontal="center"/>
    </xf>
    <xf numFmtId="164" fontId="5" fillId="0" borderId="0" xfId="44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0" xfId="44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4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44" applyFont="1" applyBorder="1" applyAlignment="1">
      <alignment horizontal="right"/>
    </xf>
    <xf numFmtId="164" fontId="0" fillId="0" borderId="0" xfId="44" applyFont="1" applyBorder="1" applyAlignment="1">
      <alignment/>
    </xf>
    <xf numFmtId="0" fontId="19" fillId="0" borderId="0" xfId="0" applyFont="1" applyAlignment="1">
      <alignment/>
    </xf>
    <xf numFmtId="164" fontId="19" fillId="0" borderId="0" xfId="44" applyFont="1" applyFill="1" applyBorder="1" applyAlignment="1" applyProtection="1">
      <alignment/>
      <protection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164" fontId="11" fillId="0" borderId="0" xfId="44" applyFont="1" applyFill="1" applyBorder="1" applyAlignment="1" applyProtection="1">
      <alignment/>
      <protection/>
    </xf>
    <xf numFmtId="167" fontId="11" fillId="0" borderId="0" xfId="0" applyNumberFormat="1" applyFont="1" applyAlignment="1">
      <alignment horizontal="center"/>
    </xf>
    <xf numFmtId="164" fontId="0" fillId="0" borderId="15" xfId="44" applyFont="1" applyFill="1" applyBorder="1" applyAlignment="1" applyProtection="1">
      <alignment/>
      <protection/>
    </xf>
    <xf numFmtId="164" fontId="19" fillId="0" borderId="0" xfId="44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10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/>
      <protection/>
    </xf>
    <xf numFmtId="164" fontId="0" fillId="0" borderId="12" xfId="44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21" fillId="0" borderId="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4" fontId="11" fillId="0" borderId="12" xfId="44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164" fontId="0" fillId="0" borderId="13" xfId="44" applyFont="1" applyFill="1" applyBorder="1" applyAlignment="1" applyProtection="1">
      <alignment/>
      <protection/>
    </xf>
    <xf numFmtId="164" fontId="0" fillId="0" borderId="14" xfId="44" applyFont="1" applyFill="1" applyBorder="1" applyAlignment="1" applyProtection="1">
      <alignment/>
      <protection/>
    </xf>
    <xf numFmtId="164" fontId="0" fillId="0" borderId="16" xfId="44" applyFont="1" applyFill="1" applyBorder="1" applyAlignment="1" applyProtection="1">
      <alignment/>
      <protection/>
    </xf>
    <xf numFmtId="164" fontId="5" fillId="0" borderId="14" xfId="44" applyFont="1" applyFill="1" applyBorder="1" applyAlignment="1" applyProtection="1">
      <alignment horizontal="center"/>
      <protection/>
    </xf>
    <xf numFmtId="168" fontId="0" fillId="0" borderId="14" xfId="0" applyNumberFormat="1" applyBorder="1" applyAlignment="1">
      <alignment/>
    </xf>
    <xf numFmtId="168" fontId="0" fillId="0" borderId="16" xfId="0" applyNumberFormat="1" applyBorder="1" applyAlignment="1">
      <alignment/>
    </xf>
    <xf numFmtId="164" fontId="1" fillId="0" borderId="14" xfId="44" applyFont="1" applyFill="1" applyBorder="1" applyAlignment="1" applyProtection="1">
      <alignment horizontal="center"/>
      <protection/>
    </xf>
    <xf numFmtId="164" fontId="5" fillId="0" borderId="14" xfId="44" applyFont="1" applyFill="1" applyBorder="1" applyAlignment="1" applyProtection="1">
      <alignment/>
      <protection/>
    </xf>
    <xf numFmtId="164" fontId="0" fillId="0" borderId="14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23" fillId="0" borderId="0" xfId="44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2" xfId="44" applyFont="1" applyFill="1" applyBorder="1" applyAlignment="1" applyProtection="1">
      <alignment/>
      <protection/>
    </xf>
    <xf numFmtId="164" fontId="0" fillId="0" borderId="0" xfId="44" applyFont="1" applyFill="1" applyBorder="1" applyAlignment="1" applyProtection="1">
      <alignment horizontal="center"/>
      <protection/>
    </xf>
    <xf numFmtId="0" fontId="66" fillId="0" borderId="0" xfId="0" applyFont="1" applyAlignment="1">
      <alignment horizontal="right"/>
    </xf>
    <xf numFmtId="164" fontId="2" fillId="0" borderId="14" xfId="44" applyFont="1" applyFill="1" applyBorder="1" applyAlignment="1" applyProtection="1">
      <alignment/>
      <protection/>
    </xf>
    <xf numFmtId="168" fontId="5" fillId="0" borderId="17" xfId="0" applyNumberFormat="1" applyFont="1" applyBorder="1" applyAlignment="1">
      <alignment/>
    </xf>
    <xf numFmtId="164" fontId="0" fillId="0" borderId="0" xfId="44" applyAlignment="1">
      <alignment/>
    </xf>
    <xf numFmtId="167" fontId="45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"/>
          <c:y val="0.0815"/>
          <c:w val="0.5755"/>
          <c:h val="0.83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"/>
            <c:spPr>
              <a:gradFill rotWithShape="1">
                <a:gsLst>
                  <a:gs pos="0">
                    <a:srgbClr val="224B7D"/>
                  </a:gs>
                  <a:gs pos="80000">
                    <a:srgbClr val="3065A4"/>
                  </a:gs>
                  <a:gs pos="100000">
                    <a:srgbClr val="2E65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1"/>
            <c:spPr>
              <a:gradFill rotWithShape="1">
                <a:gsLst>
                  <a:gs pos="0">
                    <a:srgbClr val="7F2321"/>
                  </a:gs>
                  <a:gs pos="80000">
                    <a:srgbClr val="A7312E"/>
                  </a:gs>
                  <a:gs pos="100000">
                    <a:srgbClr val="AA2F2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0"/>
            <c:spPr>
              <a:gradFill rotWithShape="1">
                <a:gsLst>
                  <a:gs pos="0">
                    <a:srgbClr val="607A2A"/>
                  </a:gs>
                  <a:gs pos="80000">
                    <a:srgbClr val="7FA13A"/>
                  </a:gs>
                  <a:gs pos="100000">
                    <a:srgbClr val="80A43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0"/>
            <c:spPr>
              <a:gradFill rotWithShape="1">
                <a:gsLst>
                  <a:gs pos="0">
                    <a:srgbClr val="4B3467"/>
                  </a:gs>
                  <a:gs pos="80000">
                    <a:srgbClr val="644788"/>
                  </a:gs>
                  <a:gs pos="100000">
                    <a:srgbClr val="65468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explosion val="0"/>
            <c:spPr>
              <a:gradFill rotWithShape="1">
                <a:gsLst>
                  <a:gs pos="0">
                    <a:srgbClr val="A85816"/>
                  </a:gs>
                  <a:gs pos="80000">
                    <a:srgbClr val="DB7521"/>
                  </a:gs>
                  <a:gs pos="100000">
                    <a:srgbClr val="E0751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explosion val="1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explosion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explosion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explosion val="1"/>
            <c:spPr>
              <a:gradFill rotWithShape="1">
                <a:gsLst>
                  <a:gs pos="0">
                    <a:srgbClr val="CB6C1D"/>
                  </a:gs>
                  <a:gs pos="80000">
                    <a:srgbClr val="FF8F2A"/>
                  </a:gs>
                  <a:gs pos="100000">
                    <a:srgbClr val="FF8F2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General Property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$130,000.00 * 28%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Personal Property $4,300.00 * 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InterGovernmental $155,094.00 * 33%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Expenditure Restraint $4,223.00 * 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WDOT GTA         $16,800.00 * 4%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MSIP - $33,877.00 * 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TID-Conservation               &amp; Development                    $14,514.00 * 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Public Charges           $5,400.00 * 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Misc-Interest-FD TOBeaver                           $9,450.00 * 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Other Financial Revenue $96,193.00 * 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'2018Budget'!$G$7:$G$18</c:f>
              <c:numCache>
                <c:ptCount val="12"/>
                <c:pt idx="0">
                  <c:v>130000</c:v>
                </c:pt>
                <c:pt idx="1">
                  <c:v>4300</c:v>
                </c:pt>
                <c:pt idx="2">
                  <c:v>155094</c:v>
                </c:pt>
                <c:pt idx="3">
                  <c:v>4223</c:v>
                </c:pt>
                <c:pt idx="4">
                  <c:v>16800</c:v>
                </c:pt>
                <c:pt idx="5">
                  <c:v>33877</c:v>
                </c:pt>
                <c:pt idx="6">
                  <c:v>14514</c:v>
                </c:pt>
                <c:pt idx="7">
                  <c:v>1100</c:v>
                </c:pt>
                <c:pt idx="8">
                  <c:v>5400</c:v>
                </c:pt>
                <c:pt idx="9">
                  <c:v>0</c:v>
                </c:pt>
                <c:pt idx="10">
                  <c:v>9450</c:v>
                </c:pt>
                <c:pt idx="11">
                  <c:v>96193</c:v>
                </c:pt>
              </c:numCache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815"/>
          <c:w val="0.571"/>
          <c:h val="0.8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General Government $136,411.00 * 29%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Safety     $49,546.00 * 11%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Public Works      $36,600.00 * 8%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Culture-Recreation-Education            $10,400.00 * 2%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TID-Conservation &amp; Development     $32,800.00 * 7%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Capital Outlay   $99,194.00 * 21%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Debt Service    $106,000.00 * 23%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'2018Budget'!$G$23:$G$31</c:f>
              <c:numCache>
                <c:ptCount val="9"/>
                <c:pt idx="0">
                  <c:v>136411</c:v>
                </c:pt>
                <c:pt idx="1">
                  <c:v>49546</c:v>
                </c:pt>
                <c:pt idx="2">
                  <c:v>36600</c:v>
                </c:pt>
                <c:pt idx="3">
                  <c:v>0</c:v>
                </c:pt>
                <c:pt idx="4">
                  <c:v>10400</c:v>
                </c:pt>
                <c:pt idx="5">
                  <c:v>32800</c:v>
                </c:pt>
                <c:pt idx="6">
                  <c:v>99194</c:v>
                </c:pt>
                <c:pt idx="7">
                  <c:v>106000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13</xdr:col>
      <xdr:colOff>9525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600075" y="152400"/>
        <a:ext cx="73342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12</xdr:col>
      <xdr:colOff>600075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09600" y="200025"/>
        <a:ext cx="73056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6">
      <selection activeCell="N18" sqref="N18"/>
    </sheetView>
  </sheetViews>
  <sheetFormatPr defaultColWidth="9.140625" defaultRowHeight="12.75"/>
  <cols>
    <col min="5" max="5" width="13.8515625" style="0" customWidth="1"/>
    <col min="6" max="6" width="1.57421875" style="0" customWidth="1"/>
    <col min="7" max="7" width="15.140625" style="0" customWidth="1"/>
    <col min="8" max="8" width="1.57421875" style="0" customWidth="1"/>
    <col min="9" max="9" width="9.57421875" style="0" customWidth="1"/>
  </cols>
  <sheetData>
    <row r="1" ht="12.75">
      <c r="D1" s="18" t="s">
        <v>178</v>
      </c>
    </row>
    <row r="3" spans="5:9" ht="13.5">
      <c r="E3" s="2">
        <v>2017</v>
      </c>
      <c r="G3" s="2">
        <v>2018</v>
      </c>
      <c r="H3" s="3"/>
      <c r="I3" s="3"/>
    </row>
    <row r="4" spans="1:9" ht="15">
      <c r="A4" s="4"/>
      <c r="B4" s="4"/>
      <c r="C4" s="4"/>
      <c r="D4" s="4"/>
      <c r="E4" s="5" t="s">
        <v>0</v>
      </c>
      <c r="F4" s="4"/>
      <c r="G4" s="5" t="s">
        <v>0</v>
      </c>
      <c r="H4" s="6"/>
      <c r="I4" s="6"/>
    </row>
    <row r="5" spans="1:9" ht="12.75">
      <c r="A5" s="8" t="s">
        <v>2</v>
      </c>
      <c r="B5" s="8"/>
      <c r="C5" s="8"/>
      <c r="E5" s="7"/>
      <c r="G5" s="7"/>
      <c r="H5" s="7"/>
      <c r="I5" s="42" t="s">
        <v>227</v>
      </c>
    </row>
    <row r="6" spans="2:8" ht="12">
      <c r="B6" t="s">
        <v>4</v>
      </c>
      <c r="E6" s="7"/>
      <c r="G6" s="7"/>
      <c r="H6" s="7"/>
    </row>
    <row r="7" spans="2:9" ht="12.75">
      <c r="B7" t="s">
        <v>5</v>
      </c>
      <c r="E7" s="10">
        <v>126405</v>
      </c>
      <c r="G7" s="10">
        <v>130000</v>
      </c>
      <c r="H7" s="7"/>
      <c r="I7" s="17">
        <f>G7/E7-1</f>
        <v>0.028440330683121795</v>
      </c>
    </row>
    <row r="8" spans="2:9" ht="12">
      <c r="B8" t="s">
        <v>6</v>
      </c>
      <c r="E8" s="10">
        <v>4300</v>
      </c>
      <c r="G8" s="10">
        <v>4300</v>
      </c>
      <c r="H8" s="7"/>
      <c r="I8" s="11"/>
    </row>
    <row r="9" spans="2:9" ht="12">
      <c r="B9" t="s">
        <v>7</v>
      </c>
      <c r="E9" s="10">
        <v>155171</v>
      </c>
      <c r="G9" s="10">
        <v>155094</v>
      </c>
      <c r="H9" s="7"/>
      <c r="I9" s="11"/>
    </row>
    <row r="10" spans="2:9" ht="12">
      <c r="B10" s="12" t="s">
        <v>8</v>
      </c>
      <c r="E10" s="10">
        <v>0</v>
      </c>
      <c r="G10" s="10">
        <v>4223</v>
      </c>
      <c r="H10" s="7"/>
      <c r="I10" s="11"/>
    </row>
    <row r="11" spans="2:9" ht="12">
      <c r="B11" t="s">
        <v>176</v>
      </c>
      <c r="E11" s="10">
        <v>17652</v>
      </c>
      <c r="G11" s="10">
        <v>16800</v>
      </c>
      <c r="H11" s="7"/>
      <c r="I11" s="11"/>
    </row>
    <row r="12" spans="2:9" ht="12">
      <c r="B12" t="s">
        <v>177</v>
      </c>
      <c r="E12" s="10">
        <v>33877</v>
      </c>
      <c r="G12" s="10">
        <v>33877</v>
      </c>
      <c r="H12" s="7"/>
      <c r="I12" s="11"/>
    </row>
    <row r="13" spans="2:9" ht="12">
      <c r="B13" s="138" t="s">
        <v>209</v>
      </c>
      <c r="E13" s="10">
        <v>0</v>
      </c>
      <c r="G13" s="10">
        <v>14514</v>
      </c>
      <c r="H13" s="7"/>
      <c r="I13" s="11"/>
    </row>
    <row r="14" spans="2:9" ht="12">
      <c r="B14" t="s">
        <v>9</v>
      </c>
      <c r="E14" s="10">
        <v>1100</v>
      </c>
      <c r="G14" s="10">
        <v>1100</v>
      </c>
      <c r="H14" s="7"/>
      <c r="I14" s="11"/>
    </row>
    <row r="15" spans="2:9" ht="12">
      <c r="B15" t="s">
        <v>10</v>
      </c>
      <c r="D15" s="13"/>
      <c r="E15" s="10">
        <v>5400</v>
      </c>
      <c r="G15" s="10">
        <v>5400</v>
      </c>
      <c r="H15" s="7"/>
      <c r="I15" s="11"/>
    </row>
    <row r="16" spans="2:9" ht="12">
      <c r="B16" s="12" t="s">
        <v>211</v>
      </c>
      <c r="D16" s="13"/>
      <c r="E16" s="10">
        <v>0</v>
      </c>
      <c r="G16" s="10">
        <v>0</v>
      </c>
      <c r="H16" s="7"/>
      <c r="I16" s="11"/>
    </row>
    <row r="17" spans="2:9" ht="12">
      <c r="B17" t="s">
        <v>11</v>
      </c>
      <c r="E17" s="10">
        <v>2350</v>
      </c>
      <c r="G17" s="10">
        <v>9450</v>
      </c>
      <c r="H17" s="7"/>
      <c r="I17" s="11"/>
    </row>
    <row r="18" spans="2:9" ht="12">
      <c r="B18" t="s">
        <v>216</v>
      </c>
      <c r="E18" s="7">
        <v>0</v>
      </c>
      <c r="G18" s="7">
        <v>96193</v>
      </c>
      <c r="H18" s="7"/>
      <c r="I18" s="11"/>
    </row>
    <row r="19" spans="2:9" ht="13.5" thickBot="1">
      <c r="B19" s="14" t="s">
        <v>12</v>
      </c>
      <c r="E19" s="15">
        <f>SUM(E7:E18)</f>
        <v>346255</v>
      </c>
      <c r="G19" s="15">
        <f>SUM(G7:G18)</f>
        <v>470951</v>
      </c>
      <c r="H19" s="16"/>
      <c r="I19" s="17">
        <f>G19/E19-1</f>
        <v>0.3601276515862586</v>
      </c>
    </row>
    <row r="20" spans="5:8" ht="12.75" thickTop="1">
      <c r="E20" s="7"/>
      <c r="G20" s="7"/>
      <c r="H20" s="7"/>
    </row>
    <row r="21" spans="1:8" ht="12.75">
      <c r="A21" s="8"/>
      <c r="B21" s="8"/>
      <c r="E21" s="7"/>
      <c r="G21" s="7"/>
      <c r="H21" s="7"/>
    </row>
    <row r="22" spans="1:8" ht="13.5">
      <c r="A22" s="8" t="s">
        <v>13</v>
      </c>
      <c r="B22" s="8"/>
      <c r="E22" s="6"/>
      <c r="G22" s="6"/>
      <c r="H22" s="6"/>
    </row>
    <row r="23" spans="2:9" ht="12">
      <c r="B23" s="1" t="s">
        <v>14</v>
      </c>
      <c r="C23" s="1"/>
      <c r="E23" s="10">
        <v>137830</v>
      </c>
      <c r="G23" s="10">
        <v>136411</v>
      </c>
      <c r="H23" s="7"/>
      <c r="I23" s="11"/>
    </row>
    <row r="24" spans="2:9" ht="12">
      <c r="B24" s="1" t="s">
        <v>15</v>
      </c>
      <c r="C24" s="1"/>
      <c r="E24" s="10">
        <v>49600</v>
      </c>
      <c r="G24" s="10">
        <v>49546</v>
      </c>
      <c r="H24" s="7"/>
      <c r="I24" s="11"/>
    </row>
    <row r="25" spans="2:9" ht="12">
      <c r="B25" s="1" t="s">
        <v>16</v>
      </c>
      <c r="C25" s="1"/>
      <c r="E25" s="10">
        <v>39035</v>
      </c>
      <c r="G25" s="10">
        <v>36600</v>
      </c>
      <c r="H25" s="7"/>
      <c r="I25" s="11"/>
    </row>
    <row r="26" spans="2:9" ht="12">
      <c r="B26" s="1" t="s">
        <v>17</v>
      </c>
      <c r="C26" s="1"/>
      <c r="E26" s="10">
        <v>0</v>
      </c>
      <c r="G26" s="10">
        <v>0</v>
      </c>
      <c r="H26" s="7"/>
      <c r="I26" s="11"/>
    </row>
    <row r="27" spans="2:9" ht="12">
      <c r="B27" s="1" t="s">
        <v>18</v>
      </c>
      <c r="C27" s="1"/>
      <c r="E27" s="10">
        <v>11200</v>
      </c>
      <c r="G27" s="10">
        <v>10400</v>
      </c>
      <c r="H27" s="7"/>
      <c r="I27" s="11"/>
    </row>
    <row r="28" spans="2:9" ht="12">
      <c r="B28" s="138" t="s">
        <v>209</v>
      </c>
      <c r="C28" s="1"/>
      <c r="E28" s="10">
        <v>2100</v>
      </c>
      <c r="F28" s="12"/>
      <c r="G28" s="10">
        <v>32800</v>
      </c>
      <c r="H28" s="7"/>
      <c r="I28" s="11"/>
    </row>
    <row r="29" spans="2:9" ht="12">
      <c r="B29" s="1" t="s">
        <v>19</v>
      </c>
      <c r="C29" s="1"/>
      <c r="E29" s="10">
        <v>0</v>
      </c>
      <c r="F29" s="12"/>
      <c r="G29" s="10">
        <v>99194</v>
      </c>
      <c r="H29" s="7"/>
      <c r="I29" s="11"/>
    </row>
    <row r="30" spans="2:9" ht="12">
      <c r="B30" s="1" t="s">
        <v>20</v>
      </c>
      <c r="C30" s="1"/>
      <c r="E30" s="10">
        <v>106490</v>
      </c>
      <c r="G30" s="10">
        <v>106000</v>
      </c>
      <c r="H30" s="7"/>
      <c r="I30" s="11"/>
    </row>
    <row r="31" spans="2:9" ht="12">
      <c r="B31" s="1" t="s">
        <v>210</v>
      </c>
      <c r="C31" s="1"/>
      <c r="E31" s="10">
        <v>0</v>
      </c>
      <c r="G31" s="10">
        <v>0</v>
      </c>
      <c r="H31" s="7"/>
      <c r="I31" s="11"/>
    </row>
    <row r="32" spans="2:9" ht="13.5" thickBot="1">
      <c r="B32" s="18" t="s">
        <v>21</v>
      </c>
      <c r="C32" s="18"/>
      <c r="E32" s="15">
        <f>SUM(E23:E31)</f>
        <v>346255</v>
      </c>
      <c r="G32" s="15">
        <f>SUM(G23:G31)</f>
        <v>470951</v>
      </c>
      <c r="H32" s="16"/>
      <c r="I32" s="17">
        <f>G32/E32-1</f>
        <v>0.3601276515862586</v>
      </c>
    </row>
    <row r="33" spans="5:9" ht="12">
      <c r="E33" s="7"/>
      <c r="G33" s="7"/>
      <c r="H33" s="7"/>
      <c r="I33" s="7"/>
    </row>
    <row r="34" spans="5:9" ht="12">
      <c r="E34" s="7"/>
      <c r="G34" s="7"/>
      <c r="H34" s="7"/>
      <c r="I34" s="7"/>
    </row>
    <row r="35" spans="5:9" ht="12">
      <c r="E35" s="7"/>
      <c r="G35" s="7"/>
      <c r="H35" s="7"/>
      <c r="I35" s="7"/>
    </row>
    <row r="36" spans="1:9" ht="15">
      <c r="A36" s="14" t="s">
        <v>223</v>
      </c>
      <c r="B36" s="19"/>
      <c r="C36" s="20"/>
      <c r="D36" s="20"/>
      <c r="F36" s="21"/>
      <c r="G36" s="14" t="s">
        <v>224</v>
      </c>
      <c r="H36" s="23"/>
      <c r="I36" s="23"/>
    </row>
    <row r="37" spans="5:9" ht="12">
      <c r="E37" s="7"/>
      <c r="G37" s="7"/>
      <c r="H37" s="7"/>
      <c r="I37" s="7"/>
    </row>
    <row r="38" spans="1:9" ht="12.75">
      <c r="A38" s="14" t="s">
        <v>22</v>
      </c>
      <c r="E38" s="16"/>
      <c r="G38" s="7"/>
      <c r="H38" s="7"/>
      <c r="I38" s="7"/>
    </row>
    <row r="39" spans="1:9" ht="12.75">
      <c r="A39" s="8"/>
      <c r="B39" s="8"/>
      <c r="C39" s="8"/>
      <c r="D39" s="8"/>
      <c r="E39" s="7"/>
      <c r="G39" s="7"/>
      <c r="H39" s="7"/>
      <c r="I39" s="7"/>
    </row>
    <row r="40" spans="1:9" ht="12.75">
      <c r="A40" s="24" t="s">
        <v>23</v>
      </c>
      <c r="B40" s="25">
        <v>5</v>
      </c>
      <c r="C40" s="26" t="s">
        <v>24</v>
      </c>
      <c r="D40" s="25">
        <v>0</v>
      </c>
      <c r="E40" s="27" t="s">
        <v>25</v>
      </c>
      <c r="F40" s="14">
        <v>0</v>
      </c>
      <c r="G40" s="28"/>
      <c r="H40" s="27" t="s">
        <v>26</v>
      </c>
      <c r="I40" s="29">
        <v>0</v>
      </c>
    </row>
    <row r="41" spans="5:9" ht="12">
      <c r="E41" s="7"/>
      <c r="G41" s="7"/>
      <c r="H41" s="7"/>
      <c r="I41" s="7"/>
    </row>
    <row r="42" spans="5:9" ht="12">
      <c r="E42" s="7"/>
      <c r="G42" s="7"/>
      <c r="H42" s="7"/>
      <c r="I42" s="7"/>
    </row>
    <row r="43" spans="1:9" ht="12.75">
      <c r="A43" s="14" t="s">
        <v>225</v>
      </c>
      <c r="D43" s="30"/>
      <c r="E43" s="7"/>
      <c r="G43" s="16" t="s">
        <v>226</v>
      </c>
      <c r="H43" s="7"/>
      <c r="I43" s="31"/>
    </row>
    <row r="44" spans="5:9" ht="12">
      <c r="E44" s="7"/>
      <c r="F44" s="23"/>
      <c r="G44" s="7"/>
      <c r="H44" s="7"/>
      <c r="I44" s="7"/>
    </row>
    <row r="45" spans="8:9" ht="12">
      <c r="H45" s="23"/>
      <c r="I45" s="23"/>
    </row>
    <row r="46" spans="1:9" ht="29.25">
      <c r="A46" s="22" t="s">
        <v>27</v>
      </c>
      <c r="B46" s="23"/>
      <c r="C46" s="32" t="s">
        <v>179</v>
      </c>
      <c r="D46" s="23"/>
      <c r="G46" s="33" t="s">
        <v>28</v>
      </c>
      <c r="H46" s="7"/>
      <c r="I46" s="34" t="s">
        <v>29</v>
      </c>
    </row>
    <row r="47" spans="3:9" ht="12">
      <c r="C47" s="1" t="s">
        <v>179</v>
      </c>
      <c r="F47" s="7"/>
      <c r="H47" s="7" t="s">
        <v>29</v>
      </c>
      <c r="I47" s="35"/>
    </row>
    <row r="48" spans="3:9" ht="12">
      <c r="C48" s="1" t="s">
        <v>30</v>
      </c>
      <c r="E48" s="7"/>
      <c r="F48" s="19"/>
      <c r="H48" s="35" t="s">
        <v>31</v>
      </c>
      <c r="I48" s="23"/>
    </row>
  </sheetData>
  <sheetProtection selectLockedCells="1" selectUnlockedCells="1"/>
  <printOptions/>
  <pageMargins left="0.75" right="0.5" top="1" bottom="1" header="0.5" footer="0.511805555555556"/>
  <pageSetup horizontalDpi="300" verticalDpi="300" orientation="portrait" r:id="rId1"/>
  <headerFooter alignWithMargins="0">
    <oddHeader>&amp;C&amp;"Arial,Bold"&amp;16VILLAGE OF POUND
2018 BUDGET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J22" sqref="J22"/>
    </sheetView>
  </sheetViews>
  <sheetFormatPr defaultColWidth="9.140625" defaultRowHeight="12.75"/>
  <cols>
    <col min="1" max="1" width="32.421875" style="0" customWidth="1"/>
    <col min="2" max="2" width="12.57421875" style="7" customWidth="1"/>
    <col min="3" max="3" width="0.85546875" style="0" customWidth="1"/>
    <col min="4" max="4" width="12.57421875" style="12" customWidth="1"/>
    <col min="5" max="5" width="0.85546875" style="0" customWidth="1"/>
    <col min="6" max="6" width="12.7109375" style="85" customWidth="1"/>
    <col min="7" max="7" width="0.85546875" style="0" customWidth="1"/>
    <col min="8" max="8" width="13.57421875" style="12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9.8515625" style="29" customWidth="1"/>
  </cols>
  <sheetData>
    <row r="1" spans="1:2" ht="18">
      <c r="A1" s="58" t="s">
        <v>94</v>
      </c>
      <c r="B1" s="59"/>
    </row>
    <row r="2" spans="1:14" ht="12.75" customHeight="1">
      <c r="A2" s="88"/>
      <c r="B2" s="25">
        <v>2016</v>
      </c>
      <c r="D2" s="27">
        <v>2016</v>
      </c>
      <c r="F2" s="25">
        <v>2017</v>
      </c>
      <c r="H2" s="27">
        <v>2017</v>
      </c>
      <c r="J2" s="25">
        <v>2018</v>
      </c>
      <c r="K2" s="25"/>
      <c r="N2" s="2" t="s">
        <v>1</v>
      </c>
    </row>
    <row r="3" spans="2:14" ht="13.5">
      <c r="B3" s="25" t="s">
        <v>0</v>
      </c>
      <c r="C3" s="60"/>
      <c r="D3" s="149" t="s">
        <v>33</v>
      </c>
      <c r="E3" s="60"/>
      <c r="F3" s="25" t="s">
        <v>0</v>
      </c>
      <c r="G3" s="60"/>
      <c r="H3" s="149" t="s">
        <v>33</v>
      </c>
      <c r="I3" s="60"/>
      <c r="J3" s="25" t="s">
        <v>0</v>
      </c>
      <c r="K3" s="25"/>
      <c r="L3" s="89"/>
      <c r="M3" s="89"/>
      <c r="N3" s="9" t="s">
        <v>3</v>
      </c>
    </row>
    <row r="4" spans="1:12" ht="15">
      <c r="A4" s="63" t="s">
        <v>95</v>
      </c>
      <c r="B4" s="85"/>
      <c r="F4"/>
      <c r="L4" s="29" t="s">
        <v>190</v>
      </c>
    </row>
    <row r="5" spans="1:14" ht="12.75">
      <c r="A5" t="s">
        <v>96</v>
      </c>
      <c r="B5" s="10">
        <v>13000</v>
      </c>
      <c r="D5" s="150">
        <v>9337.68</v>
      </c>
      <c r="F5" s="10">
        <v>12000</v>
      </c>
      <c r="H5" s="150">
        <v>11352.72</v>
      </c>
      <c r="J5" s="10">
        <v>11500</v>
      </c>
      <c r="K5" s="7"/>
      <c r="L5" s="161"/>
      <c r="M5" s="7"/>
      <c r="N5" s="69"/>
    </row>
    <row r="6" spans="1:14" ht="12.75">
      <c r="A6" t="s">
        <v>97</v>
      </c>
      <c r="B6" s="10">
        <v>2500</v>
      </c>
      <c r="D6" s="150">
        <v>622.32</v>
      </c>
      <c r="F6" s="10">
        <v>1000</v>
      </c>
      <c r="H6" s="150">
        <v>1183.92</v>
      </c>
      <c r="J6" s="10">
        <v>1200</v>
      </c>
      <c r="K6" s="7"/>
      <c r="L6" s="162"/>
      <c r="M6" s="7"/>
      <c r="N6" s="69"/>
    </row>
    <row r="7" spans="1:14" ht="12.75">
      <c r="A7" t="s">
        <v>98</v>
      </c>
      <c r="B7" s="10">
        <v>5000</v>
      </c>
      <c r="D7" s="150">
        <v>3664.47</v>
      </c>
      <c r="F7" s="10">
        <v>5000</v>
      </c>
      <c r="H7" s="150">
        <v>1914.26</v>
      </c>
      <c r="J7" s="10">
        <v>2000</v>
      </c>
      <c r="K7" s="7"/>
      <c r="L7" s="162"/>
      <c r="M7" s="7"/>
      <c r="N7" s="69"/>
    </row>
    <row r="8" spans="1:14" ht="12.75">
      <c r="A8" s="13" t="s">
        <v>99</v>
      </c>
      <c r="B8" s="10">
        <v>6000</v>
      </c>
      <c r="D8" s="150">
        <v>2777.71</v>
      </c>
      <c r="F8" s="10">
        <v>4000</v>
      </c>
      <c r="H8" s="150">
        <v>7059</v>
      </c>
      <c r="J8" s="10">
        <v>7000</v>
      </c>
      <c r="K8" s="7"/>
      <c r="L8" s="162"/>
      <c r="M8" s="7"/>
      <c r="N8" s="69"/>
    </row>
    <row r="9" spans="1:14" ht="12.75">
      <c r="A9" s="74" t="s">
        <v>90</v>
      </c>
      <c r="B9" s="16">
        <f>SUM(B5:B8)</f>
        <v>26500</v>
      </c>
      <c r="D9" s="151">
        <f>SUM(D5:D8)</f>
        <v>16402.18</v>
      </c>
      <c r="F9" s="16">
        <f>SUM(F5:F8)</f>
        <v>22000</v>
      </c>
      <c r="H9" s="151">
        <f>SUM(H5:H8)</f>
        <v>21509.9</v>
      </c>
      <c r="J9" s="16">
        <f>SUM(J5:J8)</f>
        <v>21700</v>
      </c>
      <c r="K9" s="16"/>
      <c r="L9" s="16"/>
      <c r="M9" s="16"/>
      <c r="N9" s="69">
        <f>J9/F9-1</f>
        <v>-0.013636363636363669</v>
      </c>
    </row>
    <row r="10" spans="1:14" ht="12.75">
      <c r="A10" s="74"/>
      <c r="D10" s="151"/>
      <c r="F10" s="7"/>
      <c r="H10" s="151"/>
      <c r="J10" s="7"/>
      <c r="K10" s="7"/>
      <c r="L10" s="7"/>
      <c r="M10" s="7"/>
      <c r="N10" s="69"/>
    </row>
    <row r="11" spans="4:14" ht="12.75">
      <c r="D11" s="151"/>
      <c r="F11" s="7"/>
      <c r="H11" s="151"/>
      <c r="J11" s="7"/>
      <c r="K11" s="7"/>
      <c r="L11" s="7"/>
      <c r="M11" s="7"/>
      <c r="N11" s="69"/>
    </row>
    <row r="12" spans="1:14" ht="15">
      <c r="A12" s="63" t="s">
        <v>100</v>
      </c>
      <c r="D12" s="151"/>
      <c r="F12" s="7"/>
      <c r="H12" s="151"/>
      <c r="J12" s="7"/>
      <c r="K12" s="7"/>
      <c r="L12" s="7"/>
      <c r="M12" s="7"/>
      <c r="N12" s="69"/>
    </row>
    <row r="13" spans="1:14" ht="12.75">
      <c r="A13" t="s">
        <v>101</v>
      </c>
      <c r="B13" s="10">
        <v>8500</v>
      </c>
      <c r="D13" s="150">
        <v>4339.8</v>
      </c>
      <c r="F13" s="10">
        <v>5000</v>
      </c>
      <c r="H13" s="150">
        <v>4359.72</v>
      </c>
      <c r="J13" s="10">
        <v>4500</v>
      </c>
      <c r="K13" s="7"/>
      <c r="L13" s="161"/>
      <c r="M13" s="7"/>
      <c r="N13" s="69"/>
    </row>
    <row r="14" spans="1:14" ht="12.75">
      <c r="A14" t="s">
        <v>102</v>
      </c>
      <c r="B14" s="10">
        <v>4000</v>
      </c>
      <c r="D14" s="150">
        <v>3829.32</v>
      </c>
      <c r="F14" s="10">
        <v>4000</v>
      </c>
      <c r="H14" s="150">
        <v>3554.52</v>
      </c>
      <c r="J14" s="10">
        <v>4000</v>
      </c>
      <c r="K14" s="7"/>
      <c r="L14" s="162"/>
      <c r="M14" s="7"/>
      <c r="N14" s="69"/>
    </row>
    <row r="15" spans="1:14" s="14" customFormat="1" ht="12.75">
      <c r="A15" s="74" t="s">
        <v>90</v>
      </c>
      <c r="B15" s="16">
        <f>SUM(B13:B14)</f>
        <v>12500</v>
      </c>
      <c r="D15" s="151">
        <f>SUM(D13:D14)</f>
        <v>8169.120000000001</v>
      </c>
      <c r="F15" s="16">
        <f>SUM(F13:F14)</f>
        <v>9000</v>
      </c>
      <c r="H15" s="151">
        <f>SUM(H13:H14)</f>
        <v>7914.24</v>
      </c>
      <c r="J15" s="16">
        <f>SUM(J13:J14)</f>
        <v>8500</v>
      </c>
      <c r="K15" s="16"/>
      <c r="L15" s="16"/>
      <c r="M15" s="16"/>
      <c r="N15" s="69">
        <f>J15/F15-1</f>
        <v>-0.05555555555555558</v>
      </c>
    </row>
    <row r="16" spans="4:14" ht="12.75">
      <c r="D16" s="151"/>
      <c r="F16" s="7"/>
      <c r="H16" s="151"/>
      <c r="J16" s="7"/>
      <c r="K16" s="7"/>
      <c r="L16" s="7"/>
      <c r="M16" s="7"/>
      <c r="N16" s="69"/>
    </row>
    <row r="17" spans="4:14" ht="12.75">
      <c r="D17" s="151"/>
      <c r="F17" s="7"/>
      <c r="H17" s="151"/>
      <c r="J17" s="7"/>
      <c r="K17" s="7"/>
      <c r="L17" s="7"/>
      <c r="M17" s="7"/>
      <c r="N17" s="69"/>
    </row>
    <row r="18" spans="1:14" ht="15">
      <c r="A18" s="63" t="s">
        <v>103</v>
      </c>
      <c r="D18" s="151"/>
      <c r="F18" s="7"/>
      <c r="H18" s="151"/>
      <c r="J18" s="7"/>
      <c r="K18" s="7"/>
      <c r="L18" s="7"/>
      <c r="M18" s="7"/>
      <c r="N18" s="69"/>
    </row>
    <row r="19" spans="1:14" ht="12.75">
      <c r="A19" t="s">
        <v>104</v>
      </c>
      <c r="B19" s="10">
        <v>500</v>
      </c>
      <c r="D19" s="150">
        <v>0</v>
      </c>
      <c r="F19" s="10">
        <v>500</v>
      </c>
      <c r="H19" s="150">
        <v>0</v>
      </c>
      <c r="J19" s="10">
        <v>0</v>
      </c>
      <c r="K19" s="7"/>
      <c r="L19" s="161"/>
      <c r="M19" s="7"/>
      <c r="N19" s="69"/>
    </row>
    <row r="20" spans="1:14" ht="12.75">
      <c r="A20" s="23" t="s">
        <v>54</v>
      </c>
      <c r="B20" s="10">
        <v>100</v>
      </c>
      <c r="D20" s="150">
        <v>0</v>
      </c>
      <c r="F20" s="10">
        <v>100</v>
      </c>
      <c r="H20" s="150">
        <v>0</v>
      </c>
      <c r="J20" s="10">
        <v>0</v>
      </c>
      <c r="K20" s="7"/>
      <c r="L20" s="162"/>
      <c r="M20" s="7"/>
      <c r="N20" s="69"/>
    </row>
    <row r="21" spans="1:14" ht="12.75">
      <c r="A21" s="12" t="s">
        <v>105</v>
      </c>
      <c r="B21" s="10">
        <v>1000</v>
      </c>
      <c r="D21" s="150">
        <v>1239.39</v>
      </c>
      <c r="F21" s="10">
        <v>1200</v>
      </c>
      <c r="H21" s="150">
        <v>3423.48</v>
      </c>
      <c r="J21" s="10">
        <v>1200</v>
      </c>
      <c r="K21" s="7"/>
      <c r="L21" s="162"/>
      <c r="M21" s="7"/>
      <c r="N21" s="69"/>
    </row>
    <row r="22" spans="1:14" ht="12.75">
      <c r="A22" t="s">
        <v>106</v>
      </c>
      <c r="B22" s="10">
        <v>2000</v>
      </c>
      <c r="D22" s="150">
        <v>1362.36</v>
      </c>
      <c r="F22" s="10">
        <v>1500</v>
      </c>
      <c r="H22" s="150">
        <v>2016.84</v>
      </c>
      <c r="J22" s="10">
        <v>2100</v>
      </c>
      <c r="K22" s="7"/>
      <c r="L22" s="162"/>
      <c r="M22" s="7"/>
      <c r="N22" s="69"/>
    </row>
    <row r="23" spans="1:14" ht="12.75">
      <c r="A23" s="12" t="s">
        <v>107</v>
      </c>
      <c r="B23" s="10">
        <v>3000</v>
      </c>
      <c r="D23" s="150">
        <v>5400.16</v>
      </c>
      <c r="F23" s="10">
        <v>4735</v>
      </c>
      <c r="H23" s="150">
        <v>3066.96</v>
      </c>
      <c r="J23" s="10">
        <v>3100</v>
      </c>
      <c r="K23" s="7"/>
      <c r="L23" s="162"/>
      <c r="M23" s="7"/>
      <c r="N23" s="69"/>
    </row>
    <row r="24" spans="1:14" ht="12.75">
      <c r="A24" s="74" t="s">
        <v>90</v>
      </c>
      <c r="B24" s="16">
        <f>SUM(B19:B23)</f>
        <v>6600</v>
      </c>
      <c r="D24" s="151">
        <f>SUM(D19:D23)</f>
        <v>8001.91</v>
      </c>
      <c r="F24" s="16">
        <f>SUM(F19:F23)</f>
        <v>8035</v>
      </c>
      <c r="H24" s="151">
        <f>SUM(H19:H23)</f>
        <v>8507.279999999999</v>
      </c>
      <c r="J24" s="16">
        <f>SUM(J19:J23)</f>
        <v>6400</v>
      </c>
      <c r="K24" s="16"/>
      <c r="L24" s="16"/>
      <c r="M24" s="16"/>
      <c r="N24" s="69">
        <f>J24/F24-1</f>
        <v>-0.20348475420037337</v>
      </c>
    </row>
    <row r="25" spans="1:14" ht="12.75">
      <c r="A25" s="74"/>
      <c r="B25" s="16"/>
      <c r="D25" s="151"/>
      <c r="F25" s="16"/>
      <c r="H25" s="151"/>
      <c r="J25" s="16"/>
      <c r="K25" s="16"/>
      <c r="L25" s="16"/>
      <c r="M25" s="16"/>
      <c r="N25" s="69"/>
    </row>
    <row r="26" spans="1:14" ht="12.75">
      <c r="A26" s="74"/>
      <c r="D26" s="151"/>
      <c r="F26" s="7"/>
      <c r="H26" s="151"/>
      <c r="J26" s="7"/>
      <c r="K26" s="7"/>
      <c r="L26" s="7"/>
      <c r="M26" s="7"/>
      <c r="N26" s="69"/>
    </row>
    <row r="27" spans="1:14" ht="13.5" thickBot="1">
      <c r="A27" s="74" t="s">
        <v>108</v>
      </c>
      <c r="B27" s="75">
        <f>SUM(B9+B15+B24)</f>
        <v>45600</v>
      </c>
      <c r="D27" s="152">
        <f>SUM(D9+D15+D24)</f>
        <v>32573.210000000003</v>
      </c>
      <c r="F27" s="75">
        <f>SUM(F9+F15+F24)</f>
        <v>39035</v>
      </c>
      <c r="H27" s="152">
        <f>SUM(H9+H15+H24)</f>
        <v>37931.42</v>
      </c>
      <c r="J27" s="75">
        <f>SUM(J9+J15+J24)</f>
        <v>36600</v>
      </c>
      <c r="K27" s="43"/>
      <c r="L27" s="163"/>
      <c r="M27" s="43"/>
      <c r="N27" s="69">
        <f>J27/F27-1</f>
        <v>-0.06237991546048416</v>
      </c>
    </row>
    <row r="28" spans="1:14" ht="13.5" thickTop="1">
      <c r="A28" s="74"/>
      <c r="B28" s="90"/>
      <c r="D28" s="154"/>
      <c r="F28" s="7"/>
      <c r="H28" s="151"/>
      <c r="J28" s="7"/>
      <c r="K28" s="7"/>
      <c r="L28" s="7"/>
      <c r="M28" s="7"/>
      <c r="N28" s="40"/>
    </row>
    <row r="29" spans="4:14" ht="12.75">
      <c r="D29" s="151"/>
      <c r="F29" s="7"/>
      <c r="H29" s="151"/>
      <c r="J29" s="7"/>
      <c r="K29" s="7"/>
      <c r="L29" s="7"/>
      <c r="M29" s="7"/>
      <c r="N29" s="40"/>
    </row>
    <row r="30" spans="8:14" ht="12.75">
      <c r="H30" s="151"/>
      <c r="J30" s="7"/>
      <c r="K30" s="7"/>
      <c r="L30" s="7"/>
      <c r="M30" s="7"/>
      <c r="N30" s="40"/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2">
      <selection activeCell="J35" sqref="J35"/>
    </sheetView>
  </sheetViews>
  <sheetFormatPr defaultColWidth="9.140625" defaultRowHeight="12.75"/>
  <cols>
    <col min="1" max="1" width="30.421875" style="0" customWidth="1"/>
    <col min="2" max="2" width="11.140625" style="7" customWidth="1"/>
    <col min="3" max="3" width="0.85546875" style="70" customWidth="1"/>
    <col min="4" max="4" width="11.140625" style="153" customWidth="1"/>
    <col min="5" max="5" width="0.85546875" style="70" customWidth="1"/>
    <col min="6" max="6" width="11.140625" style="70" customWidth="1"/>
    <col min="7" max="7" width="0.85546875" style="0" customWidth="1"/>
    <col min="8" max="8" width="11.140625" style="12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12.28125" style="29" customWidth="1"/>
  </cols>
  <sheetData>
    <row r="1" spans="1:2" ht="18">
      <c r="A1" s="58" t="s">
        <v>109</v>
      </c>
      <c r="B1" s="59"/>
    </row>
    <row r="2" spans="1:14" s="91" customFormat="1" ht="12.75" customHeight="1">
      <c r="A2" s="88"/>
      <c r="B2" s="25">
        <v>2016</v>
      </c>
      <c r="C2"/>
      <c r="D2" s="27">
        <v>2016</v>
      </c>
      <c r="E2"/>
      <c r="F2" s="25">
        <v>2017</v>
      </c>
      <c r="G2"/>
      <c r="H2" s="27">
        <v>2017</v>
      </c>
      <c r="I2"/>
      <c r="J2" s="25">
        <v>2018</v>
      </c>
      <c r="K2" s="25"/>
      <c r="L2" s="25"/>
      <c r="N2" s="2" t="s">
        <v>1</v>
      </c>
    </row>
    <row r="3" spans="2:14" s="92" customFormat="1" ht="13.5">
      <c r="B3" s="25" t="s">
        <v>0</v>
      </c>
      <c r="C3" s="60"/>
      <c r="D3" s="149" t="s">
        <v>33</v>
      </c>
      <c r="E3" s="60"/>
      <c r="F3" s="25" t="s">
        <v>0</v>
      </c>
      <c r="G3" s="60"/>
      <c r="H3" s="149" t="s">
        <v>33</v>
      </c>
      <c r="I3" s="60"/>
      <c r="J3" s="25" t="s">
        <v>0</v>
      </c>
      <c r="K3" s="25"/>
      <c r="L3" s="25"/>
      <c r="M3" s="61"/>
      <c r="N3" s="9" t="s">
        <v>3</v>
      </c>
    </row>
    <row r="4" spans="1:12" ht="15">
      <c r="A4" s="63" t="s">
        <v>110</v>
      </c>
      <c r="B4" s="70"/>
      <c r="C4"/>
      <c r="D4" s="12"/>
      <c r="E4"/>
      <c r="F4"/>
      <c r="L4" s="29" t="s">
        <v>190</v>
      </c>
    </row>
    <row r="5" spans="1:14" ht="12.75">
      <c r="A5" t="s">
        <v>111</v>
      </c>
      <c r="B5" s="10">
        <v>1500</v>
      </c>
      <c r="C5"/>
      <c r="D5" s="150">
        <v>4197.78</v>
      </c>
      <c r="E5"/>
      <c r="F5" s="10">
        <v>1500</v>
      </c>
      <c r="H5" s="150">
        <v>2437.52</v>
      </c>
      <c r="J5" s="10">
        <v>2150</v>
      </c>
      <c r="K5" s="7"/>
      <c r="L5" s="161"/>
      <c r="M5" s="7"/>
      <c r="N5" s="69"/>
    </row>
    <row r="6" spans="1:14" ht="12.75">
      <c r="A6" s="12" t="s">
        <v>126</v>
      </c>
      <c r="B6" s="10">
        <v>350</v>
      </c>
      <c r="C6"/>
      <c r="D6" s="150">
        <v>230.88</v>
      </c>
      <c r="E6"/>
      <c r="F6" s="10">
        <v>300</v>
      </c>
      <c r="H6" s="150">
        <v>216.72</v>
      </c>
      <c r="J6" s="10">
        <v>300</v>
      </c>
      <c r="K6" s="7"/>
      <c r="L6" s="162"/>
      <c r="M6" s="7"/>
      <c r="N6" s="69"/>
    </row>
    <row r="7" spans="1:14" ht="12.75">
      <c r="A7" t="s">
        <v>112</v>
      </c>
      <c r="B7" s="10">
        <v>800</v>
      </c>
      <c r="C7"/>
      <c r="D7" s="150">
        <v>421.8</v>
      </c>
      <c r="E7"/>
      <c r="F7" s="10">
        <v>600</v>
      </c>
      <c r="H7" s="150">
        <v>651.24</v>
      </c>
      <c r="J7" s="10">
        <v>650</v>
      </c>
      <c r="K7" s="7"/>
      <c r="L7" s="162"/>
      <c r="M7" s="7"/>
      <c r="N7" s="69"/>
    </row>
    <row r="8" spans="1:14" ht="12.75">
      <c r="A8" t="s">
        <v>113</v>
      </c>
      <c r="B8" s="10">
        <v>2500</v>
      </c>
      <c r="C8"/>
      <c r="D8" s="150">
        <v>2418.84</v>
      </c>
      <c r="E8"/>
      <c r="F8" s="10">
        <v>2500</v>
      </c>
      <c r="H8" s="150">
        <v>811.8</v>
      </c>
      <c r="J8" s="10">
        <v>1000</v>
      </c>
      <c r="K8" s="7"/>
      <c r="L8" s="162"/>
      <c r="M8" s="7"/>
      <c r="N8" s="69"/>
    </row>
    <row r="9" spans="1:14" ht="12.75">
      <c r="A9" t="s">
        <v>114</v>
      </c>
      <c r="B9" s="10">
        <v>0</v>
      </c>
      <c r="C9"/>
      <c r="D9" s="150">
        <v>0</v>
      </c>
      <c r="E9"/>
      <c r="F9" s="10">
        <v>0</v>
      </c>
      <c r="H9" s="150">
        <v>888</v>
      </c>
      <c r="J9" s="10">
        <v>0</v>
      </c>
      <c r="K9" s="7"/>
      <c r="L9" s="162"/>
      <c r="M9" s="7"/>
      <c r="N9" s="69"/>
    </row>
    <row r="10" spans="1:14" ht="12.75">
      <c r="A10" s="74" t="s">
        <v>90</v>
      </c>
      <c r="B10" s="16">
        <f>SUM(B5:B9)</f>
        <v>5150</v>
      </c>
      <c r="C10"/>
      <c r="D10" s="151">
        <f>SUM(D5:D9)</f>
        <v>7269.3</v>
      </c>
      <c r="E10"/>
      <c r="F10" s="16">
        <f>SUM(F5:F9)</f>
        <v>4900</v>
      </c>
      <c r="H10" s="151">
        <f>SUM(H5:H9)</f>
        <v>5005.28</v>
      </c>
      <c r="J10" s="16">
        <f>SUM(J5:J9)</f>
        <v>4100</v>
      </c>
      <c r="K10" s="16"/>
      <c r="L10" s="16"/>
      <c r="M10" s="16"/>
      <c r="N10" s="69">
        <f>J10/F10-1</f>
        <v>-0.16326530612244894</v>
      </c>
    </row>
    <row r="11" spans="2:14" s="138" customFormat="1" ht="11.25">
      <c r="B11" s="139"/>
      <c r="D11" s="139"/>
      <c r="F11" s="139"/>
      <c r="H11" s="139"/>
      <c r="J11" s="139"/>
      <c r="K11" s="139"/>
      <c r="L11" s="139"/>
      <c r="M11" s="139"/>
      <c r="N11" s="140"/>
    </row>
    <row r="12" spans="1:14" ht="15">
      <c r="A12" s="63" t="s">
        <v>115</v>
      </c>
      <c r="C12"/>
      <c r="D12" s="151"/>
      <c r="E12"/>
      <c r="F12" s="7"/>
      <c r="H12" s="151"/>
      <c r="J12" s="7"/>
      <c r="K12" s="7"/>
      <c r="L12" s="7"/>
      <c r="M12" s="7"/>
      <c r="N12" s="69"/>
    </row>
    <row r="13" spans="1:14" ht="12.75">
      <c r="A13" t="s">
        <v>189</v>
      </c>
      <c r="B13" s="10">
        <v>0</v>
      </c>
      <c r="C13"/>
      <c r="D13" s="150">
        <v>733.14</v>
      </c>
      <c r="E13"/>
      <c r="F13" s="10">
        <v>0</v>
      </c>
      <c r="H13" s="150">
        <v>0</v>
      </c>
      <c r="J13" s="10">
        <v>0</v>
      </c>
      <c r="K13" s="7"/>
      <c r="L13" s="161"/>
      <c r="M13" s="7"/>
      <c r="N13" s="69"/>
    </row>
    <row r="14" spans="1:14" ht="12.75">
      <c r="A14" s="12" t="s">
        <v>116</v>
      </c>
      <c r="B14" s="10">
        <v>500</v>
      </c>
      <c r="C14"/>
      <c r="D14" s="150">
        <v>0</v>
      </c>
      <c r="E14"/>
      <c r="F14" s="10">
        <v>500</v>
      </c>
      <c r="H14" s="150">
        <v>227.2</v>
      </c>
      <c r="J14" s="10">
        <v>0</v>
      </c>
      <c r="K14" s="7"/>
      <c r="L14" s="7"/>
      <c r="M14" s="7"/>
      <c r="N14" s="69"/>
    </row>
    <row r="15" spans="1:14" ht="12.75">
      <c r="A15" t="s">
        <v>172</v>
      </c>
      <c r="B15" s="10">
        <v>1000</v>
      </c>
      <c r="C15"/>
      <c r="D15" s="150">
        <v>0</v>
      </c>
      <c r="E15"/>
      <c r="F15" s="10">
        <v>0</v>
      </c>
      <c r="H15" s="150">
        <v>0</v>
      </c>
      <c r="J15" s="10">
        <v>0</v>
      </c>
      <c r="K15" s="7"/>
      <c r="L15" s="161"/>
      <c r="M15" s="7"/>
      <c r="N15" s="69"/>
    </row>
    <row r="16" spans="1:14" s="14" customFormat="1" ht="12.75">
      <c r="A16" s="12" t="s">
        <v>117</v>
      </c>
      <c r="B16" s="10">
        <v>0</v>
      </c>
      <c r="D16" s="150">
        <v>5056.78</v>
      </c>
      <c r="F16" s="10">
        <v>500</v>
      </c>
      <c r="H16" s="150">
        <v>0</v>
      </c>
      <c r="J16" s="10">
        <v>0</v>
      </c>
      <c r="K16" s="7"/>
      <c r="L16" s="162"/>
      <c r="M16" s="7"/>
      <c r="N16" s="69"/>
    </row>
    <row r="17" spans="1:14" ht="12.75">
      <c r="A17" s="74" t="s">
        <v>90</v>
      </c>
      <c r="B17" s="16">
        <f>SUM(B13:B16)</f>
        <v>1500</v>
      </c>
      <c r="C17"/>
      <c r="D17" s="151">
        <f>SUM(D13:D16)</f>
        <v>5789.92</v>
      </c>
      <c r="E17"/>
      <c r="F17" s="16">
        <f>SUM(F13:F16)</f>
        <v>1000</v>
      </c>
      <c r="H17" s="151">
        <f>SUM(H13:H16)</f>
        <v>227.2</v>
      </c>
      <c r="J17" s="16">
        <f>SUM(J13:J16)</f>
        <v>0</v>
      </c>
      <c r="K17" s="16"/>
      <c r="L17" s="16"/>
      <c r="M17" s="16"/>
      <c r="N17" s="69">
        <f>J17/F17-1</f>
        <v>-1</v>
      </c>
    </row>
    <row r="18" spans="2:14" s="138" customFormat="1" ht="11.25">
      <c r="B18" s="139"/>
      <c r="D18" s="139"/>
      <c r="F18" s="139"/>
      <c r="H18" s="139"/>
      <c r="J18" s="139"/>
      <c r="K18" s="139"/>
      <c r="L18" s="139"/>
      <c r="M18" s="139"/>
      <c r="N18" s="140"/>
    </row>
    <row r="19" spans="1:14" ht="15">
      <c r="A19" s="63" t="s">
        <v>118</v>
      </c>
      <c r="C19"/>
      <c r="D19" s="151"/>
      <c r="E19"/>
      <c r="F19" s="7"/>
      <c r="H19" s="151"/>
      <c r="J19" s="7"/>
      <c r="K19" s="7"/>
      <c r="L19" s="7"/>
      <c r="M19" s="7"/>
      <c r="N19" s="69"/>
    </row>
    <row r="20" spans="1:14" ht="12.75">
      <c r="A20" t="s">
        <v>187</v>
      </c>
      <c r="B20" s="10">
        <v>500</v>
      </c>
      <c r="C20"/>
      <c r="D20" s="150">
        <v>600</v>
      </c>
      <c r="E20"/>
      <c r="F20" s="10">
        <v>800</v>
      </c>
      <c r="H20" s="150">
        <v>805.68</v>
      </c>
      <c r="J20" s="10">
        <v>800</v>
      </c>
      <c r="K20" s="7"/>
      <c r="L20" s="161"/>
      <c r="M20" s="7"/>
      <c r="N20" s="69"/>
    </row>
    <row r="21" spans="1:14" ht="12.75">
      <c r="A21" s="12" t="s">
        <v>119</v>
      </c>
      <c r="B21" s="10">
        <v>300</v>
      </c>
      <c r="C21"/>
      <c r="D21" s="150">
        <v>0</v>
      </c>
      <c r="E21"/>
      <c r="F21" s="10">
        <v>0</v>
      </c>
      <c r="H21" s="150">
        <v>0</v>
      </c>
      <c r="J21" s="10">
        <v>0</v>
      </c>
      <c r="K21" s="7"/>
      <c r="L21" s="162"/>
      <c r="M21" s="7"/>
      <c r="N21" s="69"/>
    </row>
    <row r="22" spans="1:14" ht="12.75">
      <c r="A22" s="12" t="s">
        <v>120</v>
      </c>
      <c r="B22" s="10">
        <v>0</v>
      </c>
      <c r="C22"/>
      <c r="D22" s="150">
        <v>0</v>
      </c>
      <c r="E22"/>
      <c r="F22" s="10">
        <v>0</v>
      </c>
      <c r="H22" s="150">
        <v>0</v>
      </c>
      <c r="J22" s="10">
        <v>0</v>
      </c>
      <c r="K22" s="7"/>
      <c r="L22" s="162"/>
      <c r="M22" s="7"/>
      <c r="N22" s="69"/>
    </row>
    <row r="23" spans="1:14" ht="12.75">
      <c r="A23" s="74" t="s">
        <v>90</v>
      </c>
      <c r="B23" s="16">
        <f>SUM(B20:B22)</f>
        <v>800</v>
      </c>
      <c r="C23"/>
      <c r="D23" s="151">
        <f>SUM(D20:D22)</f>
        <v>600</v>
      </c>
      <c r="E23"/>
      <c r="F23" s="16">
        <f>SUM(F20:F22)</f>
        <v>800</v>
      </c>
      <c r="H23" s="151">
        <f>SUM(H20:H22)</f>
        <v>805.68</v>
      </c>
      <c r="J23" s="16">
        <f>SUM(J20:J22)</f>
        <v>800</v>
      </c>
      <c r="K23" s="16"/>
      <c r="L23" s="16"/>
      <c r="M23" s="16"/>
      <c r="N23" s="69">
        <f>J23/F23-1</f>
        <v>0</v>
      </c>
    </row>
    <row r="24" spans="1:14" s="138" customFormat="1" ht="11.25">
      <c r="A24" s="141"/>
      <c r="B24" s="139"/>
      <c r="D24" s="139"/>
      <c r="F24" s="139"/>
      <c r="H24" s="139"/>
      <c r="J24" s="139"/>
      <c r="K24" s="139"/>
      <c r="L24" s="139"/>
      <c r="M24" s="139"/>
      <c r="N24" s="140"/>
    </row>
    <row r="25" spans="1:14" ht="15">
      <c r="A25" s="63" t="s">
        <v>121</v>
      </c>
      <c r="C25"/>
      <c r="D25" s="151"/>
      <c r="E25"/>
      <c r="F25" s="7"/>
      <c r="H25" s="151"/>
      <c r="J25" s="7"/>
      <c r="K25" s="7"/>
      <c r="L25" s="7"/>
      <c r="M25" s="7"/>
      <c r="N25" s="69"/>
    </row>
    <row r="26" spans="1:14" ht="12.75">
      <c r="A26" s="1" t="s">
        <v>122</v>
      </c>
      <c r="B26" s="10">
        <v>6000</v>
      </c>
      <c r="C26"/>
      <c r="D26" s="150">
        <v>6000</v>
      </c>
      <c r="E26"/>
      <c r="F26" s="10">
        <v>6500</v>
      </c>
      <c r="H26" s="150">
        <v>6500</v>
      </c>
      <c r="J26" s="10">
        <v>0</v>
      </c>
      <c r="K26" s="7"/>
      <c r="L26" s="161"/>
      <c r="M26" s="7"/>
      <c r="N26" s="69"/>
    </row>
    <row r="27" spans="1:14" ht="12.75">
      <c r="A27" s="1" t="s">
        <v>173</v>
      </c>
      <c r="B27" s="10">
        <v>1000</v>
      </c>
      <c r="C27"/>
      <c r="D27" s="150">
        <v>532.47</v>
      </c>
      <c r="E27"/>
      <c r="F27" s="10">
        <v>600</v>
      </c>
      <c r="H27" s="150">
        <v>2010.12</v>
      </c>
      <c r="J27" s="10">
        <v>200</v>
      </c>
      <c r="K27" s="7"/>
      <c r="L27" s="162"/>
      <c r="M27" s="7"/>
      <c r="N27" s="69"/>
    </row>
    <row r="28" spans="1:14" ht="12.75">
      <c r="A28" s="1" t="s">
        <v>123</v>
      </c>
      <c r="B28" s="10">
        <v>500</v>
      </c>
      <c r="C28"/>
      <c r="D28" s="150">
        <v>43.85</v>
      </c>
      <c r="E28"/>
      <c r="F28" s="10">
        <v>0</v>
      </c>
      <c r="H28" s="150">
        <v>183.31</v>
      </c>
      <c r="J28" s="10">
        <v>0</v>
      </c>
      <c r="K28" s="7"/>
      <c r="L28" s="162"/>
      <c r="M28" s="7"/>
      <c r="N28" s="69"/>
    </row>
    <row r="29" spans="1:14" ht="12.75">
      <c r="A29" s="74" t="s">
        <v>90</v>
      </c>
      <c r="B29" s="16">
        <f>SUM(B26:B28)</f>
        <v>7500</v>
      </c>
      <c r="C29"/>
      <c r="D29" s="151">
        <f>SUM(D26:D28)</f>
        <v>6576.320000000001</v>
      </c>
      <c r="E29"/>
      <c r="F29" s="16">
        <f>SUM(F26:F28)</f>
        <v>7100</v>
      </c>
      <c r="H29" s="151">
        <f>SUM(H26:H28)</f>
        <v>8693.429999999998</v>
      </c>
      <c r="J29" s="16">
        <f>SUM(J26:J28)</f>
        <v>200</v>
      </c>
      <c r="K29" s="16"/>
      <c r="L29" s="16"/>
      <c r="M29" s="16"/>
      <c r="N29" s="69">
        <f>J29/F29-1</f>
        <v>-0.971830985915493</v>
      </c>
    </row>
    <row r="30" spans="1:14" s="138" customFormat="1" ht="11.25">
      <c r="A30" s="141"/>
      <c r="B30" s="139"/>
      <c r="D30" s="139"/>
      <c r="F30" s="139"/>
      <c r="H30" s="139"/>
      <c r="J30" s="139"/>
      <c r="K30" s="139"/>
      <c r="L30" s="139"/>
      <c r="M30" s="139"/>
      <c r="N30" s="140"/>
    </row>
    <row r="31" spans="1:14" ht="15">
      <c r="A31" s="63" t="s">
        <v>124</v>
      </c>
      <c r="C31"/>
      <c r="D31" s="151"/>
      <c r="E31"/>
      <c r="F31" s="7"/>
      <c r="H31" s="151"/>
      <c r="J31" s="7"/>
      <c r="K31" s="7"/>
      <c r="L31" s="7"/>
      <c r="M31" s="7"/>
      <c r="N31" s="69"/>
    </row>
    <row r="32" spans="1:14" s="12" customFormat="1" ht="12.75">
      <c r="A32" s="1" t="s">
        <v>125</v>
      </c>
      <c r="B32" s="10">
        <v>3000</v>
      </c>
      <c r="D32" s="150">
        <v>1642.32</v>
      </c>
      <c r="F32" s="10">
        <v>2000</v>
      </c>
      <c r="H32" s="150">
        <v>2508.84</v>
      </c>
      <c r="J32" s="10">
        <v>2500</v>
      </c>
      <c r="K32" s="7"/>
      <c r="L32" s="161"/>
      <c r="M32" s="7"/>
      <c r="N32" s="69"/>
    </row>
    <row r="33" spans="1:14" s="12" customFormat="1" ht="12.75">
      <c r="A33" s="1" t="s">
        <v>54</v>
      </c>
      <c r="B33" s="10">
        <v>1000</v>
      </c>
      <c r="D33" s="150">
        <v>614.4</v>
      </c>
      <c r="F33" s="10">
        <v>1000</v>
      </c>
      <c r="H33" s="150">
        <v>979.68</v>
      </c>
      <c r="J33" s="10">
        <v>1000</v>
      </c>
      <c r="K33" s="7"/>
      <c r="L33" s="162"/>
      <c r="M33" s="7"/>
      <c r="N33" s="69"/>
    </row>
    <row r="34" spans="1:14" s="12" customFormat="1" ht="12.75">
      <c r="A34" s="1" t="s">
        <v>126</v>
      </c>
      <c r="B34" s="10">
        <v>500</v>
      </c>
      <c r="D34" s="150">
        <v>590.04</v>
      </c>
      <c r="F34" s="10">
        <v>600</v>
      </c>
      <c r="H34" s="150">
        <v>1412.76</v>
      </c>
      <c r="J34" s="10">
        <v>1500</v>
      </c>
      <c r="K34" s="7"/>
      <c r="L34" s="162"/>
      <c r="M34" s="7"/>
      <c r="N34" s="69"/>
    </row>
    <row r="35" spans="1:14" s="12" customFormat="1" ht="12.75">
      <c r="A35" s="74" t="s">
        <v>90</v>
      </c>
      <c r="B35" s="16">
        <f>SUM(B32:B34)</f>
        <v>4500</v>
      </c>
      <c r="D35" s="151">
        <f>SUM(D32:D34)</f>
        <v>2846.7599999999998</v>
      </c>
      <c r="F35" s="16">
        <f>SUM(F32:F34)</f>
        <v>3600</v>
      </c>
      <c r="H35" s="151">
        <f>SUM(H32:H34)</f>
        <v>4901.28</v>
      </c>
      <c r="J35" s="16">
        <f>SUM(J32:J34)</f>
        <v>5000</v>
      </c>
      <c r="K35" s="16"/>
      <c r="L35" s="16"/>
      <c r="M35" s="16"/>
      <c r="N35" s="69">
        <f>J35/F35-1</f>
        <v>0.38888888888888884</v>
      </c>
    </row>
    <row r="36" spans="1:14" s="138" customFormat="1" ht="11.25">
      <c r="A36" s="142"/>
      <c r="B36" s="139"/>
      <c r="D36" s="139"/>
      <c r="F36" s="139"/>
      <c r="H36" s="139"/>
      <c r="J36" s="139"/>
      <c r="K36" s="139"/>
      <c r="L36" s="139"/>
      <c r="M36" s="139"/>
      <c r="N36" s="140"/>
    </row>
    <row r="37" spans="1:14" s="12" customFormat="1" ht="15">
      <c r="A37" s="63" t="s">
        <v>127</v>
      </c>
      <c r="B37" s="7"/>
      <c r="D37" s="151"/>
      <c r="F37" s="7"/>
      <c r="H37" s="151"/>
      <c r="J37" s="7"/>
      <c r="K37" s="7"/>
      <c r="L37" s="7"/>
      <c r="M37" s="7"/>
      <c r="N37" s="69"/>
    </row>
    <row r="38" spans="1:14" s="12" customFormat="1" ht="12.75">
      <c r="A38" s="1" t="s">
        <v>188</v>
      </c>
      <c r="B38" s="10">
        <v>300</v>
      </c>
      <c r="D38" s="150">
        <v>900</v>
      </c>
      <c r="F38" s="10">
        <v>300</v>
      </c>
      <c r="H38" s="150">
        <v>300</v>
      </c>
      <c r="J38" s="10">
        <v>300</v>
      </c>
      <c r="K38" s="7"/>
      <c r="L38" s="161"/>
      <c r="M38" s="7"/>
      <c r="N38" s="69"/>
    </row>
    <row r="39" spans="1:14" s="14" customFormat="1" ht="12.75">
      <c r="A39" s="74" t="s">
        <v>90</v>
      </c>
      <c r="B39" s="16">
        <f>SUM(B38)</f>
        <v>300</v>
      </c>
      <c r="D39" s="151">
        <f>SUM(D38)</f>
        <v>900</v>
      </c>
      <c r="F39" s="16">
        <f>SUM(F38)</f>
        <v>300</v>
      </c>
      <c r="H39" s="151">
        <f>SUM(H38)</f>
        <v>300</v>
      </c>
      <c r="J39" s="16">
        <f>SUM(J38)</f>
        <v>300</v>
      </c>
      <c r="K39" s="16"/>
      <c r="L39" s="16"/>
      <c r="M39" s="16"/>
      <c r="N39" s="69"/>
    </row>
    <row r="40" spans="1:14" s="14" customFormat="1" ht="12.75">
      <c r="A40" s="74"/>
      <c r="B40" s="16"/>
      <c r="D40" s="151"/>
      <c r="F40" s="16"/>
      <c r="H40" s="151"/>
      <c r="J40" s="16"/>
      <c r="K40" s="16"/>
      <c r="L40" s="16"/>
      <c r="M40" s="16"/>
      <c r="N40" s="69"/>
    </row>
    <row r="41" spans="1:14" ht="13.5" thickBot="1">
      <c r="A41" s="74" t="s">
        <v>128</v>
      </c>
      <c r="B41" s="75">
        <f>SUM(B10+B17+B23+B29+B35+B39)</f>
        <v>19750</v>
      </c>
      <c r="C41"/>
      <c r="D41" s="152">
        <f>SUM(D10+D17+D23+D29+D35+D39)</f>
        <v>23982.3</v>
      </c>
      <c r="E41"/>
      <c r="F41" s="75">
        <f>SUM(F10+F17+F23+F29+F35+F39)</f>
        <v>17700</v>
      </c>
      <c r="H41" s="152">
        <f>SUM(H10+H17+H23+H29+H35+H39)</f>
        <v>19932.87</v>
      </c>
      <c r="J41" s="75">
        <f>SUM(J10+J17+J23+J29+J35+J39)</f>
        <v>10400</v>
      </c>
      <c r="K41" s="43"/>
      <c r="L41" s="163"/>
      <c r="M41" s="43"/>
      <c r="N41" s="69">
        <f>J41/F41-1</f>
        <v>-0.4124293785310734</v>
      </c>
    </row>
    <row r="42" ht="13.5" thickTop="1"/>
    <row r="43" spans="8:14" ht="12.75">
      <c r="H43" s="151"/>
      <c r="J43" s="7"/>
      <c r="K43" s="7"/>
      <c r="L43" s="7"/>
      <c r="M43" s="7"/>
      <c r="N43" s="69"/>
    </row>
    <row r="44" ht="12.75">
      <c r="H44" s="151"/>
    </row>
    <row r="45" ht="12.75">
      <c r="H45" s="151"/>
    </row>
  </sheetData>
  <sheetProtection selectLockedCells="1" selectUnlockedCells="1"/>
  <printOptions horizontalCentered="1"/>
  <pageMargins left="0.5" right="0.5" top="0.5" bottom="0.25" header="0.511805555555556" footer="0.5"/>
  <pageSetup firstPageNumber="7" useFirstPageNumber="1" horizontalDpi="300" verticalDpi="300" orientation="landscape" r:id="rId1"/>
  <headerFooter alignWithMargins="0">
    <oddFooter>&amp;R7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4.421875" style="0" customWidth="1"/>
    <col min="2" max="2" width="11.140625" style="0" bestFit="1" customWidth="1"/>
    <col min="3" max="3" width="0.85546875" style="0" customWidth="1"/>
    <col min="4" max="4" width="12.140625" style="12" bestFit="1" customWidth="1"/>
    <col min="5" max="5" width="0.85546875" style="0" customWidth="1"/>
    <col min="6" max="6" width="11.140625" style="0" customWidth="1"/>
    <col min="7" max="7" width="0.85546875" style="23" customWidth="1"/>
    <col min="8" max="8" width="12.140625" style="45" bestFit="1" customWidth="1"/>
    <col min="9" max="9" width="0.85546875" style="23" customWidth="1"/>
    <col min="10" max="10" width="12.140625" style="23" bestFit="1" customWidth="1"/>
    <col min="11" max="11" width="0.85546875" style="23" customWidth="1"/>
    <col min="12" max="12" width="12.140625" style="23" customWidth="1"/>
    <col min="13" max="13" width="0.85546875" style="23" customWidth="1"/>
    <col min="14" max="14" width="9.8515625" style="0" customWidth="1"/>
  </cols>
  <sheetData>
    <row r="1" spans="1:2" ht="18">
      <c r="A1" s="58" t="s">
        <v>199</v>
      </c>
      <c r="B1" s="59"/>
    </row>
    <row r="2" spans="1:4" ht="18">
      <c r="A2" s="58"/>
      <c r="C2" s="23"/>
      <c r="D2" s="45"/>
    </row>
    <row r="3" spans="1:14" ht="12.75" customHeight="1">
      <c r="A3" s="88"/>
      <c r="B3" s="25">
        <v>2016</v>
      </c>
      <c r="D3" s="27">
        <v>2016</v>
      </c>
      <c r="F3" s="25">
        <v>2017</v>
      </c>
      <c r="G3"/>
      <c r="H3" s="27">
        <v>2017</v>
      </c>
      <c r="I3"/>
      <c r="J3" s="25">
        <v>2018</v>
      </c>
      <c r="K3" s="25"/>
      <c r="L3" s="25"/>
      <c r="N3" s="2" t="s">
        <v>1</v>
      </c>
    </row>
    <row r="4" spans="2:14" ht="13.5">
      <c r="B4" s="25" t="s">
        <v>0</v>
      </c>
      <c r="C4" s="60"/>
      <c r="D4" s="149" t="s">
        <v>33</v>
      </c>
      <c r="E4" s="60"/>
      <c r="F4" s="25" t="s">
        <v>0</v>
      </c>
      <c r="G4" s="60"/>
      <c r="H4" s="149" t="s">
        <v>33</v>
      </c>
      <c r="I4" s="60"/>
      <c r="J4" s="25" t="s">
        <v>0</v>
      </c>
      <c r="K4" s="25"/>
      <c r="L4" s="25"/>
      <c r="M4" s="54"/>
      <c r="N4" s="9" t="s">
        <v>3</v>
      </c>
    </row>
    <row r="5" spans="1:12" ht="15">
      <c r="A5" s="63" t="s">
        <v>168</v>
      </c>
      <c r="C5" s="23"/>
      <c r="D5" s="45"/>
      <c r="E5" s="23"/>
      <c r="F5" s="23"/>
      <c r="L5" s="25" t="s">
        <v>190</v>
      </c>
    </row>
    <row r="6" spans="1:14" ht="12">
      <c r="A6" t="s">
        <v>129</v>
      </c>
      <c r="B6" s="64">
        <v>3000</v>
      </c>
      <c r="C6" s="65"/>
      <c r="D6" s="173">
        <v>2149</v>
      </c>
      <c r="E6" s="65"/>
      <c r="F6" s="64">
        <v>1000</v>
      </c>
      <c r="G6" s="65"/>
      <c r="H6" s="173">
        <v>1449</v>
      </c>
      <c r="I6" s="65"/>
      <c r="J6" s="64">
        <v>1500</v>
      </c>
      <c r="K6" s="65"/>
      <c r="L6" s="168"/>
      <c r="M6" s="65"/>
      <c r="N6" s="94"/>
    </row>
    <row r="7" spans="1:14" ht="12">
      <c r="A7" t="s">
        <v>130</v>
      </c>
      <c r="B7" s="72">
        <v>5000</v>
      </c>
      <c r="C7" s="65"/>
      <c r="D7" s="174">
        <v>11399.56</v>
      </c>
      <c r="E7" s="65"/>
      <c r="F7" s="72">
        <v>0</v>
      </c>
      <c r="G7" s="65"/>
      <c r="H7" s="174">
        <v>3073.53</v>
      </c>
      <c r="I7" s="65"/>
      <c r="J7" s="72">
        <v>0</v>
      </c>
      <c r="K7" s="65"/>
      <c r="L7" s="169"/>
      <c r="M7" s="65"/>
      <c r="N7" s="94"/>
    </row>
    <row r="8" spans="1:14" ht="12">
      <c r="A8" t="s">
        <v>131</v>
      </c>
      <c r="B8" s="72">
        <v>0</v>
      </c>
      <c r="C8" s="65"/>
      <c r="D8" s="174">
        <v>0</v>
      </c>
      <c r="E8" s="65"/>
      <c r="F8" s="72">
        <v>0</v>
      </c>
      <c r="G8" s="65"/>
      <c r="H8" s="174">
        <v>0</v>
      </c>
      <c r="I8" s="65"/>
      <c r="J8" s="72">
        <v>0</v>
      </c>
      <c r="K8" s="65"/>
      <c r="L8" s="169"/>
      <c r="M8" s="65"/>
      <c r="N8" s="94"/>
    </row>
    <row r="9" spans="1:14" ht="12">
      <c r="A9" s="12" t="s">
        <v>191</v>
      </c>
      <c r="B9" s="72">
        <v>0</v>
      </c>
      <c r="C9" s="65"/>
      <c r="D9" s="174">
        <v>849.76</v>
      </c>
      <c r="E9" s="65"/>
      <c r="F9" s="72">
        <v>100</v>
      </c>
      <c r="G9" s="65"/>
      <c r="H9" s="174">
        <v>205.8</v>
      </c>
      <c r="I9" s="65"/>
      <c r="J9" s="72">
        <v>300</v>
      </c>
      <c r="K9" s="65"/>
      <c r="L9" s="169"/>
      <c r="M9" s="65"/>
      <c r="N9" s="94"/>
    </row>
    <row r="10" spans="1:14" ht="12">
      <c r="A10" t="s">
        <v>194</v>
      </c>
      <c r="B10" s="72">
        <v>0</v>
      </c>
      <c r="C10" s="65"/>
      <c r="D10" s="174">
        <v>0</v>
      </c>
      <c r="E10" s="65"/>
      <c r="F10" s="72">
        <v>0</v>
      </c>
      <c r="G10" s="65"/>
      <c r="H10" s="174">
        <v>0</v>
      </c>
      <c r="I10" s="65"/>
      <c r="J10" s="72">
        <v>10000</v>
      </c>
      <c r="K10" s="65"/>
      <c r="L10" s="169"/>
      <c r="M10" s="65"/>
      <c r="N10" s="94"/>
    </row>
    <row r="11" spans="1:14" ht="12">
      <c r="A11" t="s">
        <v>134</v>
      </c>
      <c r="B11" s="72">
        <v>0</v>
      </c>
      <c r="C11" s="65"/>
      <c r="D11" s="174">
        <v>22422.5</v>
      </c>
      <c r="E11" s="65"/>
      <c r="F11" s="72">
        <v>0</v>
      </c>
      <c r="G11" s="65"/>
      <c r="H11" s="174">
        <v>73855.5</v>
      </c>
      <c r="I11" s="65"/>
      <c r="J11" s="72">
        <v>0</v>
      </c>
      <c r="K11" s="65"/>
      <c r="L11" s="169"/>
      <c r="M11" s="65"/>
      <c r="N11" s="94"/>
    </row>
    <row r="12" spans="1:14" ht="12">
      <c r="A12" t="s">
        <v>170</v>
      </c>
      <c r="B12" s="72">
        <v>0</v>
      </c>
      <c r="C12" s="65"/>
      <c r="D12" s="174">
        <v>139534.69</v>
      </c>
      <c r="E12" s="65"/>
      <c r="F12" s="72">
        <v>0</v>
      </c>
      <c r="G12" s="65"/>
      <c r="H12" s="174">
        <v>1035.04</v>
      </c>
      <c r="I12" s="65"/>
      <c r="J12" s="72">
        <v>0</v>
      </c>
      <c r="K12" s="65"/>
      <c r="L12" s="169"/>
      <c r="M12" s="65"/>
      <c r="N12" s="94"/>
    </row>
    <row r="13" spans="1:14" ht="12">
      <c r="A13" t="s">
        <v>169</v>
      </c>
      <c r="B13" s="72">
        <v>0</v>
      </c>
      <c r="C13" s="65"/>
      <c r="D13" s="174">
        <v>22565.02</v>
      </c>
      <c r="E13" s="65"/>
      <c r="F13" s="72">
        <v>0</v>
      </c>
      <c r="G13" s="65"/>
      <c r="H13" s="174">
        <v>0</v>
      </c>
      <c r="I13" s="65"/>
      <c r="J13" s="72">
        <v>0</v>
      </c>
      <c r="K13" s="65"/>
      <c r="L13" s="169"/>
      <c r="M13" s="65"/>
      <c r="N13" s="94"/>
    </row>
    <row r="14" spans="1:14" ht="12">
      <c r="A14" t="s">
        <v>132</v>
      </c>
      <c r="B14" s="72">
        <v>1000</v>
      </c>
      <c r="C14" s="65"/>
      <c r="D14" s="174">
        <v>1000</v>
      </c>
      <c r="E14" s="65"/>
      <c r="F14" s="72">
        <v>1000</v>
      </c>
      <c r="G14" s="65"/>
      <c r="H14" s="174">
        <v>1000</v>
      </c>
      <c r="I14" s="65"/>
      <c r="J14" s="72">
        <v>1000</v>
      </c>
      <c r="K14" s="65"/>
      <c r="L14" s="169"/>
      <c r="M14" s="65"/>
      <c r="N14" s="94"/>
    </row>
    <row r="15" spans="1:14" ht="12">
      <c r="A15" s="12" t="s">
        <v>171</v>
      </c>
      <c r="B15" s="72">
        <v>100</v>
      </c>
      <c r="C15" s="65"/>
      <c r="D15" s="174">
        <v>80000</v>
      </c>
      <c r="E15" s="65"/>
      <c r="F15" s="72">
        <v>0</v>
      </c>
      <c r="G15" s="65"/>
      <c r="H15" s="174">
        <v>40000</v>
      </c>
      <c r="I15" s="65"/>
      <c r="J15" s="72">
        <v>20000</v>
      </c>
      <c r="K15" s="65"/>
      <c r="L15" s="169"/>
      <c r="M15" s="65"/>
      <c r="N15" s="94"/>
    </row>
    <row r="16" spans="1:14" ht="12.75">
      <c r="A16" s="74" t="s">
        <v>90</v>
      </c>
      <c r="B16" s="67">
        <f>SUM(B6:B15)</f>
        <v>9100</v>
      </c>
      <c r="C16" s="68"/>
      <c r="D16" s="153">
        <f>SUM(D6:D15)</f>
        <v>279920.53</v>
      </c>
      <c r="E16" s="68"/>
      <c r="F16" s="67">
        <f>SUM(F6:F15)</f>
        <v>2100</v>
      </c>
      <c r="G16" s="68"/>
      <c r="H16" s="153">
        <f>SUM(H6:H15)</f>
        <v>120618.87</v>
      </c>
      <c r="I16" s="68"/>
      <c r="J16" s="67">
        <f>SUM(J6:J15)</f>
        <v>32800</v>
      </c>
      <c r="K16" s="67"/>
      <c r="L16" s="67"/>
      <c r="M16" s="67"/>
      <c r="N16" s="69">
        <f>J16/F16-1</f>
        <v>14.619047619047619</v>
      </c>
    </row>
    <row r="17" spans="3:14" ht="12">
      <c r="C17" s="23"/>
      <c r="H17" s="12"/>
      <c r="J17"/>
      <c r="K17"/>
      <c r="L17"/>
      <c r="M17"/>
      <c r="N17" s="94"/>
    </row>
    <row r="18" spans="3:14" ht="12">
      <c r="C18" s="23"/>
      <c r="H18" s="12"/>
      <c r="J18"/>
      <c r="K18"/>
      <c r="L18"/>
      <c r="M18"/>
      <c r="N18" s="94"/>
    </row>
    <row r="19" spans="3:14" ht="12">
      <c r="C19" s="23"/>
      <c r="H19" s="12"/>
      <c r="J19"/>
      <c r="K19"/>
      <c r="L19"/>
      <c r="M19"/>
      <c r="N19" s="94"/>
    </row>
    <row r="20" spans="3:14" ht="12">
      <c r="C20" s="23"/>
      <c r="H20" s="12"/>
      <c r="J20"/>
      <c r="K20"/>
      <c r="L20"/>
      <c r="M20"/>
      <c r="N20" s="94"/>
    </row>
    <row r="21" spans="1:14" ht="13.5" thickBot="1">
      <c r="A21" s="74" t="s">
        <v>128</v>
      </c>
      <c r="B21" s="75">
        <f>SUM(B16)</f>
        <v>9100</v>
      </c>
      <c r="C21" s="43"/>
      <c r="D21" s="152">
        <f>SUM(D16)</f>
        <v>279920.53</v>
      </c>
      <c r="F21" s="75">
        <f>SUM(F16)</f>
        <v>2100</v>
      </c>
      <c r="G21" s="43"/>
      <c r="H21" s="152">
        <f>SUM(H16)</f>
        <v>120618.87</v>
      </c>
      <c r="I21" s="43"/>
      <c r="J21" s="75">
        <f>SUM(J16)</f>
        <v>32800</v>
      </c>
      <c r="K21" s="43"/>
      <c r="L21" s="163"/>
      <c r="M21" s="43"/>
      <c r="N21" s="69">
        <f>J21/F21-1</f>
        <v>14.619047619047619</v>
      </c>
    </row>
  </sheetData>
  <sheetProtection selectLockedCells="1" selectUnlockedCells="1"/>
  <printOptions horizontalCentered="1"/>
  <pageMargins left="0.5" right="0.5" top="1" bottom="1" header="0.5118055555555555" footer="0.5"/>
  <pageSetup horizontalDpi="300" verticalDpi="300" orientation="landscape" r:id="rId1"/>
  <headerFooter alignWithMargins="0">
    <oddFooter>&amp;R8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J7" sqref="J7"/>
    </sheetView>
  </sheetViews>
  <sheetFormatPr defaultColWidth="9.140625" defaultRowHeight="12.75"/>
  <cols>
    <col min="1" max="1" width="35.57421875" style="0" customWidth="1"/>
    <col min="2" max="2" width="11.140625" style="7" customWidth="1"/>
    <col min="3" max="3" width="0.85546875" style="0" customWidth="1"/>
    <col min="4" max="4" width="11.140625" style="0" customWidth="1"/>
    <col min="5" max="5" width="0.85546875" style="0" customWidth="1"/>
    <col min="6" max="6" width="11.140625" style="0" customWidth="1"/>
    <col min="7" max="7" width="0.85546875" style="0" customWidth="1"/>
    <col min="8" max="8" width="12.140625" style="0" bestFit="1" customWidth="1"/>
    <col min="9" max="9" width="0.85546875" style="0" customWidth="1"/>
    <col min="10" max="10" width="11.140625" style="0" customWidth="1"/>
    <col min="11" max="11" width="0.85546875" style="0" customWidth="1"/>
    <col min="12" max="12" width="11.140625" style="0" customWidth="1"/>
    <col min="13" max="13" width="0.85546875" style="0" customWidth="1"/>
    <col min="14" max="14" width="9.57421875" style="0" customWidth="1"/>
    <col min="17" max="17" width="11.140625" style="0" bestFit="1" customWidth="1"/>
  </cols>
  <sheetData>
    <row r="1" spans="1:2" ht="18">
      <c r="A1" s="58" t="s">
        <v>133</v>
      </c>
      <c r="B1" s="59"/>
    </row>
    <row r="2" spans="1:14" ht="12.75" customHeight="1">
      <c r="A2" s="63"/>
      <c r="B2" s="25">
        <v>2016</v>
      </c>
      <c r="D2" s="29">
        <v>2016</v>
      </c>
      <c r="F2" s="25">
        <v>2017</v>
      </c>
      <c r="H2" s="29">
        <v>2017</v>
      </c>
      <c r="J2" s="25">
        <v>2018</v>
      </c>
      <c r="K2" s="25"/>
      <c r="L2" s="25"/>
      <c r="N2" s="2" t="s">
        <v>1</v>
      </c>
    </row>
    <row r="3" spans="1:14" ht="13.5">
      <c r="A3" s="14"/>
      <c r="B3" s="25" t="s">
        <v>0</v>
      </c>
      <c r="C3" s="60"/>
      <c r="D3" s="61" t="s">
        <v>33</v>
      </c>
      <c r="E3" s="60"/>
      <c r="F3" s="25" t="s">
        <v>0</v>
      </c>
      <c r="G3" s="60"/>
      <c r="H3" s="61" t="s">
        <v>33</v>
      </c>
      <c r="I3" s="60"/>
      <c r="J3" s="25" t="s">
        <v>0</v>
      </c>
      <c r="K3" s="25"/>
      <c r="L3" s="25"/>
      <c r="M3" s="53"/>
      <c r="N3" s="9" t="s">
        <v>3</v>
      </c>
    </row>
    <row r="4" spans="1:14" ht="13.5">
      <c r="A4" s="95" t="s">
        <v>135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67" t="s">
        <v>190</v>
      </c>
      <c r="M4" s="70"/>
      <c r="N4" s="94"/>
    </row>
    <row r="5" spans="1:17" ht="12">
      <c r="A5" t="s">
        <v>205</v>
      </c>
      <c r="B5" s="64">
        <v>3000</v>
      </c>
      <c r="C5" s="65"/>
      <c r="D5" s="64">
        <v>0</v>
      </c>
      <c r="E5" s="65"/>
      <c r="F5" s="64">
        <v>0</v>
      </c>
      <c r="G5" s="65"/>
      <c r="H5" s="64">
        <v>0</v>
      </c>
      <c r="I5" s="65"/>
      <c r="J5" s="64">
        <v>18000</v>
      </c>
      <c r="K5" s="65"/>
      <c r="L5" s="168"/>
      <c r="M5" s="65"/>
      <c r="N5" s="94"/>
      <c r="O5" s="138"/>
      <c r="Q5" s="146"/>
    </row>
    <row r="6" spans="1:17" ht="12">
      <c r="A6" s="12" t="s">
        <v>195</v>
      </c>
      <c r="B6" s="72"/>
      <c r="C6" s="65"/>
      <c r="D6" s="72">
        <v>0</v>
      </c>
      <c r="E6" s="65"/>
      <c r="F6" s="72">
        <v>0</v>
      </c>
      <c r="G6" s="65"/>
      <c r="H6" s="72">
        <v>0</v>
      </c>
      <c r="I6" s="65"/>
      <c r="J6" s="72">
        <v>0</v>
      </c>
      <c r="K6" s="65"/>
      <c r="L6" s="169"/>
      <c r="M6" s="65"/>
      <c r="N6" s="94"/>
      <c r="O6" s="138"/>
      <c r="Q6" s="138"/>
    </row>
    <row r="7" spans="1:17" ht="12">
      <c r="A7" t="s">
        <v>134</v>
      </c>
      <c r="B7" s="72">
        <v>20000</v>
      </c>
      <c r="C7" s="65"/>
      <c r="D7" s="72">
        <v>86483.63</v>
      </c>
      <c r="E7" s="65"/>
      <c r="F7" s="72">
        <v>0</v>
      </c>
      <c r="G7" s="65"/>
      <c r="H7" s="72">
        <v>1590</v>
      </c>
      <c r="I7" s="65"/>
      <c r="J7" s="72">
        <v>81194</v>
      </c>
      <c r="K7" s="65"/>
      <c r="L7" s="169"/>
      <c r="M7" s="65"/>
      <c r="N7" s="94"/>
      <c r="O7" s="138"/>
      <c r="Q7" s="146"/>
    </row>
    <row r="8" spans="1:14" ht="12">
      <c r="A8" s="12" t="s">
        <v>118</v>
      </c>
      <c r="B8" s="72"/>
      <c r="C8" s="65"/>
      <c r="D8" s="72">
        <v>0</v>
      </c>
      <c r="E8" s="65"/>
      <c r="F8" s="72">
        <v>0</v>
      </c>
      <c r="G8" s="65"/>
      <c r="H8" s="72">
        <v>0</v>
      </c>
      <c r="I8" s="65"/>
      <c r="J8" s="72">
        <v>0</v>
      </c>
      <c r="K8" s="65"/>
      <c r="L8" s="169"/>
      <c r="M8" s="65"/>
      <c r="N8" s="94"/>
    </row>
    <row r="9" spans="1:14" ht="12.75">
      <c r="A9" s="74"/>
      <c r="B9" s="67">
        <f>SUM(B5:B8)</f>
        <v>23000</v>
      </c>
      <c r="C9" s="67"/>
      <c r="D9" s="67">
        <f>SUM(D5:D8)</f>
        <v>86483.63</v>
      </c>
      <c r="E9" s="67"/>
      <c r="F9" s="67">
        <f>SUM(F5:F8)</f>
        <v>0</v>
      </c>
      <c r="G9" s="67"/>
      <c r="H9" s="67">
        <f>SUM(H5:H8)</f>
        <v>1590</v>
      </c>
      <c r="I9" s="67"/>
      <c r="J9" s="67">
        <f>SUM(J5:J8)</f>
        <v>99194</v>
      </c>
      <c r="K9" s="67"/>
      <c r="L9" s="67"/>
      <c r="M9" s="67"/>
      <c r="N9" s="96" t="e">
        <f>J9/F9-1</f>
        <v>#DIV/0!</v>
      </c>
    </row>
    <row r="10" spans="2:14" ht="12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94"/>
    </row>
    <row r="11" spans="1:14" ht="13.5">
      <c r="A11" s="95" t="s">
        <v>136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94"/>
    </row>
    <row r="12" spans="1:14" ht="12">
      <c r="A12" s="12" t="s">
        <v>142</v>
      </c>
      <c r="B12" s="64">
        <v>0</v>
      </c>
      <c r="C12" s="65"/>
      <c r="D12" s="64">
        <v>0</v>
      </c>
      <c r="E12" s="65"/>
      <c r="F12" s="64">
        <v>0</v>
      </c>
      <c r="G12" s="65"/>
      <c r="H12" s="64">
        <v>0</v>
      </c>
      <c r="I12" s="65"/>
      <c r="J12" s="64">
        <v>0</v>
      </c>
      <c r="K12" s="65"/>
      <c r="L12" s="168"/>
      <c r="M12" s="65"/>
      <c r="N12" s="94"/>
    </row>
    <row r="13" spans="1:14" ht="12">
      <c r="A13" s="12" t="s">
        <v>197</v>
      </c>
      <c r="B13" s="64">
        <v>0</v>
      </c>
      <c r="C13" s="65"/>
      <c r="D13" s="64">
        <v>0</v>
      </c>
      <c r="E13" s="65"/>
      <c r="F13" s="64">
        <v>0</v>
      </c>
      <c r="G13" s="65"/>
      <c r="H13" s="64">
        <v>0</v>
      </c>
      <c r="I13" s="65"/>
      <c r="J13" s="64">
        <v>0</v>
      </c>
      <c r="K13" s="65"/>
      <c r="L13" s="169"/>
      <c r="M13" s="65"/>
      <c r="N13" s="94"/>
    </row>
    <row r="14" spans="1:14" ht="12">
      <c r="A14" s="12" t="s">
        <v>198</v>
      </c>
      <c r="B14" s="72">
        <v>0</v>
      </c>
      <c r="C14" s="65"/>
      <c r="D14" s="72">
        <v>0</v>
      </c>
      <c r="E14" s="65"/>
      <c r="F14" s="72">
        <v>0</v>
      </c>
      <c r="G14" s="65"/>
      <c r="H14" s="72">
        <v>0</v>
      </c>
      <c r="I14" s="65"/>
      <c r="J14" s="72">
        <v>0</v>
      </c>
      <c r="K14" s="65"/>
      <c r="L14" s="169"/>
      <c r="M14" s="65"/>
      <c r="N14" s="94"/>
    </row>
    <row r="15" spans="1:14" ht="12.75">
      <c r="A15" s="74"/>
      <c r="B15" s="67">
        <f>SUM(B12:B14)</f>
        <v>0</v>
      </c>
      <c r="C15" s="70"/>
      <c r="D15" s="67">
        <f>SUM(D12:D14)</f>
        <v>0</v>
      </c>
      <c r="E15" s="70"/>
      <c r="F15" s="67">
        <f>SUM(F12:F14)</f>
        <v>0</v>
      </c>
      <c r="G15" s="70"/>
      <c r="H15" s="67">
        <f>SUM(H12:H14)</f>
        <v>0</v>
      </c>
      <c r="I15" s="70"/>
      <c r="J15" s="67">
        <f>SUM(J12:J14)</f>
        <v>0</v>
      </c>
      <c r="K15" s="67"/>
      <c r="L15" s="67"/>
      <c r="M15" s="67"/>
      <c r="N15" s="96" t="e">
        <f>J15/F15-1</f>
        <v>#DIV/0!</v>
      </c>
    </row>
    <row r="16" spans="2:14" ht="12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94"/>
    </row>
    <row r="17" spans="1:14" ht="13.5">
      <c r="A17" s="95" t="s">
        <v>137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94"/>
    </row>
    <row r="18" spans="1:17" ht="12">
      <c r="A18" s="12" t="s">
        <v>196</v>
      </c>
      <c r="B18" s="72">
        <v>3000</v>
      </c>
      <c r="C18" s="65"/>
      <c r="D18" s="72">
        <v>0</v>
      </c>
      <c r="E18" s="65"/>
      <c r="F18" s="72">
        <v>0</v>
      </c>
      <c r="G18" s="65"/>
      <c r="H18" s="72">
        <v>0</v>
      </c>
      <c r="I18" s="65"/>
      <c r="J18" s="72">
        <v>0</v>
      </c>
      <c r="K18" s="65"/>
      <c r="L18" s="169"/>
      <c r="M18" s="65"/>
      <c r="N18" s="94"/>
      <c r="O18" s="138"/>
      <c r="Q18" s="146"/>
    </row>
    <row r="19" spans="1:14" ht="12.75">
      <c r="A19" s="74"/>
      <c r="B19" s="67">
        <f>SUM(B18:B18)</f>
        <v>3000</v>
      </c>
      <c r="C19" s="67"/>
      <c r="D19" s="67">
        <f>SUM(D18:D18)</f>
        <v>0</v>
      </c>
      <c r="E19" s="67"/>
      <c r="F19" s="67">
        <f>SUM(F18:F18)</f>
        <v>0</v>
      </c>
      <c r="G19" s="67"/>
      <c r="H19" s="67">
        <f>SUM(H18:H18)</f>
        <v>0</v>
      </c>
      <c r="I19" s="67"/>
      <c r="J19" s="67">
        <f>SUM(J18:J18)</f>
        <v>0</v>
      </c>
      <c r="K19" s="67"/>
      <c r="L19" s="67"/>
      <c r="M19" s="67"/>
      <c r="N19" s="96" t="e">
        <f>J19/F19-1</f>
        <v>#DIV/0!</v>
      </c>
    </row>
    <row r="20" spans="1:14" ht="12.75">
      <c r="A20" s="74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94"/>
    </row>
    <row r="21" spans="2:14" ht="12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94"/>
    </row>
    <row r="22" spans="1:14" s="14" customFormat="1" ht="13.5" thickBot="1">
      <c r="A22" s="74" t="s">
        <v>138</v>
      </c>
      <c r="B22" s="47">
        <f>SUM(B9+B15+B19)</f>
        <v>26000</v>
      </c>
      <c r="C22" s="16"/>
      <c r="D22" s="47">
        <f>SUM(D9+D15+D19)</f>
        <v>86483.63</v>
      </c>
      <c r="E22" s="16"/>
      <c r="F22" s="47">
        <f>SUM(F9+F15+F19)</f>
        <v>0</v>
      </c>
      <c r="G22" s="16"/>
      <c r="H22" s="47">
        <f>SUM(H9+H15+H19)</f>
        <v>1590</v>
      </c>
      <c r="I22" s="16"/>
      <c r="J22" s="47">
        <f>SUM(J9+J15+J19)</f>
        <v>99194</v>
      </c>
      <c r="K22" s="16"/>
      <c r="L22" s="167"/>
      <c r="M22" s="16"/>
      <c r="N22" s="96" t="e">
        <f>J22/F22-1</f>
        <v>#DIV/0!</v>
      </c>
    </row>
    <row r="23" spans="2:14" ht="12.75" thickTop="1">
      <c r="B23"/>
      <c r="N23" s="94"/>
    </row>
    <row r="24" spans="1:14" ht="15">
      <c r="A24" s="97" t="s">
        <v>44</v>
      </c>
      <c r="B24"/>
      <c r="N24" s="94"/>
    </row>
    <row r="25" spans="1:15" ht="12">
      <c r="A25" s="12" t="s">
        <v>139</v>
      </c>
      <c r="B25" s="10">
        <v>67200</v>
      </c>
      <c r="D25" s="10">
        <v>50400</v>
      </c>
      <c r="F25" s="10">
        <v>0</v>
      </c>
      <c r="H25" s="10">
        <v>0</v>
      </c>
      <c r="J25" s="10">
        <v>0</v>
      </c>
      <c r="K25" s="7"/>
      <c r="L25" s="161"/>
      <c r="M25" s="7"/>
      <c r="N25" s="94"/>
      <c r="O25" s="138"/>
    </row>
    <row r="26" spans="1:14" ht="12">
      <c r="A26" s="12" t="s">
        <v>140</v>
      </c>
      <c r="B26" s="83">
        <v>41000</v>
      </c>
      <c r="D26" s="83">
        <v>40920</v>
      </c>
      <c r="F26" s="83">
        <v>41000</v>
      </c>
      <c r="H26" s="83">
        <v>40920</v>
      </c>
      <c r="J26" s="83">
        <v>41000</v>
      </c>
      <c r="K26" s="76"/>
      <c r="L26" s="165"/>
      <c r="M26" s="76"/>
      <c r="N26" s="94"/>
    </row>
    <row r="27" spans="1:14" ht="12">
      <c r="A27" s="12" t="s">
        <v>192</v>
      </c>
      <c r="B27" s="83">
        <v>0</v>
      </c>
      <c r="D27" s="83">
        <v>0</v>
      </c>
      <c r="F27" s="83">
        <v>65490</v>
      </c>
      <c r="H27" s="83">
        <v>64427</v>
      </c>
      <c r="J27" s="83">
        <v>65000</v>
      </c>
      <c r="K27" s="76"/>
      <c r="L27" s="165"/>
      <c r="M27" s="76"/>
      <c r="N27" s="94"/>
    </row>
    <row r="28" spans="1:14" ht="12">
      <c r="A28" s="12"/>
      <c r="B28" s="76"/>
      <c r="D28" s="76"/>
      <c r="F28" s="76"/>
      <c r="H28" s="76"/>
      <c r="J28" s="76"/>
      <c r="K28" s="76"/>
      <c r="L28" s="76"/>
      <c r="M28" s="76"/>
      <c r="N28" s="94"/>
    </row>
    <row r="29" spans="1:14" ht="12">
      <c r="A29" s="12"/>
      <c r="B29" s="76"/>
      <c r="D29" s="76"/>
      <c r="F29" s="76"/>
      <c r="H29" s="76"/>
      <c r="J29" s="76"/>
      <c r="K29" s="76"/>
      <c r="L29" s="76"/>
      <c r="M29" s="76"/>
      <c r="N29" s="94"/>
    </row>
    <row r="30" spans="1:14" ht="13.5" thickBot="1">
      <c r="A30" s="74" t="s">
        <v>206</v>
      </c>
      <c r="B30" s="180">
        <f>SUM(B25:B27)</f>
        <v>108200</v>
      </c>
      <c r="D30" s="180">
        <f>SUM(D25:D27)</f>
        <v>91320</v>
      </c>
      <c r="F30" s="180">
        <f>SUM(F25:F27)</f>
        <v>106490</v>
      </c>
      <c r="H30" s="180">
        <f>SUM(H25:H27)</f>
        <v>105347</v>
      </c>
      <c r="J30" s="180">
        <f>SUM(J25:J27)</f>
        <v>106000</v>
      </c>
      <c r="K30" s="90"/>
      <c r="L30" s="90"/>
      <c r="M30" s="90"/>
      <c r="N30" s="96">
        <f>J30/F30-1</f>
        <v>-0.004601371020753087</v>
      </c>
    </row>
    <row r="31" ht="12.75" thickTop="1"/>
  </sheetData>
  <sheetProtection selectLockedCells="1" selectUnlockedCells="1"/>
  <printOptions horizontalCentered="1"/>
  <pageMargins left="0.25" right="0.25" top="1" bottom="0.5" header="0.5118055555555555" footer="0.5"/>
  <pageSetup horizontalDpi="300" verticalDpi="300" orientation="landscape" r:id="rId1"/>
  <headerFooter alignWithMargins="0">
    <oddFooter>&amp;R9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17.8515625" style="0" customWidth="1"/>
    <col min="2" max="2" width="15.8515625" style="7" customWidth="1"/>
    <col min="3" max="3" width="1.57421875" style="7" customWidth="1"/>
    <col min="10" max="10" width="13.28125" style="0" customWidth="1"/>
  </cols>
  <sheetData>
    <row r="1" spans="1:3" ht="19.5">
      <c r="A1" s="98" t="s">
        <v>141</v>
      </c>
      <c r="B1" s="10"/>
      <c r="C1" s="99"/>
    </row>
    <row r="2" ht="12">
      <c r="H2" s="100" t="s">
        <v>212</v>
      </c>
    </row>
    <row r="3" ht="18">
      <c r="A3" s="101" t="s">
        <v>142</v>
      </c>
    </row>
    <row r="4" spans="1:4" s="4" customFormat="1" ht="17.25">
      <c r="A4" s="178" t="s">
        <v>202</v>
      </c>
      <c r="B4" s="93">
        <v>0</v>
      </c>
      <c r="C4" s="93"/>
      <c r="D4" s="171" t="s">
        <v>143</v>
      </c>
    </row>
    <row r="5" spans="1:4" s="4" customFormat="1" ht="17.25">
      <c r="A5" s="178" t="s">
        <v>202</v>
      </c>
      <c r="B5" s="170">
        <v>350</v>
      </c>
      <c r="C5" s="170"/>
      <c r="D5" s="171" t="s">
        <v>144</v>
      </c>
    </row>
    <row r="6" spans="1:4" s="4" customFormat="1" ht="18">
      <c r="A6" s="101" t="s">
        <v>203</v>
      </c>
      <c r="B6" s="170">
        <v>-500</v>
      </c>
      <c r="C6" s="170"/>
      <c r="D6" s="171" t="s">
        <v>145</v>
      </c>
    </row>
    <row r="7" spans="1:4" s="4" customFormat="1" ht="17.25">
      <c r="A7" s="102"/>
      <c r="B7" s="93">
        <v>18000</v>
      </c>
      <c r="C7" s="93"/>
      <c r="D7" s="4" t="s">
        <v>204</v>
      </c>
    </row>
    <row r="8" spans="1:8" s="4" customFormat="1" ht="17.25">
      <c r="A8" s="178" t="s">
        <v>202</v>
      </c>
      <c r="B8" s="170">
        <v>1000</v>
      </c>
      <c r="C8" s="170"/>
      <c r="D8" s="171" t="s">
        <v>146</v>
      </c>
      <c r="E8" s="171"/>
      <c r="F8" s="171"/>
      <c r="G8" s="171"/>
      <c r="H8" s="171"/>
    </row>
    <row r="9" spans="1:8" s="4" customFormat="1" ht="17.25">
      <c r="A9" s="178" t="s">
        <v>202</v>
      </c>
      <c r="B9" s="170">
        <v>1200</v>
      </c>
      <c r="C9" s="170"/>
      <c r="D9" s="171" t="s">
        <v>147</v>
      </c>
      <c r="E9" s="171"/>
      <c r="F9" s="171"/>
      <c r="G9" s="171"/>
      <c r="H9" s="171"/>
    </row>
    <row r="10" spans="1:4" s="4" customFormat="1" ht="17.25">
      <c r="A10" s="178" t="s">
        <v>202</v>
      </c>
      <c r="B10" s="93">
        <v>0</v>
      </c>
      <c r="C10" s="93"/>
      <c r="D10" s="171" t="s">
        <v>148</v>
      </c>
    </row>
    <row r="11" spans="1:4" s="4" customFormat="1" ht="17.25">
      <c r="A11" s="178" t="s">
        <v>202</v>
      </c>
      <c r="B11" s="93">
        <v>0</v>
      </c>
      <c r="C11" s="93"/>
      <c r="D11" s="171" t="s">
        <v>149</v>
      </c>
    </row>
    <row r="12" spans="1:4" s="4" customFormat="1" ht="17.25">
      <c r="A12" s="178" t="s">
        <v>202</v>
      </c>
      <c r="B12" s="179">
        <v>0</v>
      </c>
      <c r="C12" s="93"/>
      <c r="D12" s="171" t="s">
        <v>193</v>
      </c>
    </row>
    <row r="13" spans="1:11" s="4" customFormat="1" ht="17.25">
      <c r="A13" s="102"/>
      <c r="B13" s="104">
        <v>18000</v>
      </c>
      <c r="J13" s="93"/>
      <c r="K13" s="93"/>
    </row>
    <row r="14" spans="1:11" s="4" customFormat="1" ht="17.25">
      <c r="A14" s="102"/>
      <c r="B14" s="104"/>
      <c r="J14" s="93"/>
      <c r="K14" s="93"/>
    </row>
    <row r="15" spans="1:12" ht="18">
      <c r="A15" s="101" t="s">
        <v>150</v>
      </c>
      <c r="J15" s="93"/>
      <c r="K15" s="93"/>
      <c r="L15" s="4"/>
    </row>
    <row r="16" spans="1:12" ht="17.25">
      <c r="A16" s="178" t="s">
        <v>202</v>
      </c>
      <c r="B16" s="170">
        <v>5000</v>
      </c>
      <c r="C16" s="170"/>
      <c r="D16" s="171" t="s">
        <v>151</v>
      </c>
      <c r="E16" s="172"/>
      <c r="F16" s="172"/>
      <c r="J16" s="93"/>
      <c r="K16" s="93"/>
      <c r="L16" s="4"/>
    </row>
    <row r="17" spans="1:5" ht="18">
      <c r="A17" s="101" t="s">
        <v>203</v>
      </c>
      <c r="B17" s="170">
        <v>-600</v>
      </c>
      <c r="C17" s="170"/>
      <c r="D17" s="171" t="s">
        <v>152</v>
      </c>
      <c r="E17" s="172"/>
    </row>
    <row r="18" spans="1:4" ht="17.25">
      <c r="A18" s="178" t="s">
        <v>202</v>
      </c>
      <c r="B18" s="93">
        <v>0</v>
      </c>
      <c r="C18" s="93"/>
      <c r="D18" s="171" t="s">
        <v>153</v>
      </c>
    </row>
    <row r="19" spans="1:4" ht="17.25">
      <c r="A19" s="178" t="s">
        <v>202</v>
      </c>
      <c r="B19" s="179">
        <v>0</v>
      </c>
      <c r="C19" s="93"/>
      <c r="D19" s="171" t="s">
        <v>154</v>
      </c>
    </row>
    <row r="20" spans="1:2" ht="17.25">
      <c r="A20" s="102"/>
      <c r="B20" s="105">
        <v>0</v>
      </c>
    </row>
    <row r="21" ht="17.25">
      <c r="A21" s="102"/>
    </row>
    <row r="22" ht="18">
      <c r="A22" s="101" t="s">
        <v>134</v>
      </c>
    </row>
    <row r="23" spans="1:4" ht="17.25">
      <c r="A23" s="102"/>
      <c r="B23" s="103">
        <v>10000</v>
      </c>
      <c r="C23" s="93"/>
      <c r="D23" s="4" t="s">
        <v>155</v>
      </c>
    </row>
    <row r="24" spans="1:2" ht="17.25">
      <c r="A24" s="102"/>
      <c r="B24" s="105">
        <f>SUM(B23:B23)</f>
        <v>10000</v>
      </c>
    </row>
    <row r="25" ht="17.25">
      <c r="A25" s="102"/>
    </row>
    <row r="26" ht="18">
      <c r="A26" s="106" t="s">
        <v>156</v>
      </c>
    </row>
    <row r="27" spans="1:4" ht="17.25">
      <c r="A27" s="178" t="s">
        <v>202</v>
      </c>
      <c r="B27" s="93">
        <v>0</v>
      </c>
      <c r="C27" s="93"/>
      <c r="D27" s="171" t="s">
        <v>157</v>
      </c>
    </row>
    <row r="28" spans="1:4" ht="17.25">
      <c r="A28" s="178" t="s">
        <v>202</v>
      </c>
      <c r="B28" s="179">
        <v>0</v>
      </c>
      <c r="C28" s="93"/>
      <c r="D28" s="171" t="s">
        <v>158</v>
      </c>
    </row>
    <row r="29" spans="1:4" ht="17.25">
      <c r="A29" s="102"/>
      <c r="B29" s="105">
        <v>0</v>
      </c>
      <c r="C29" s="93"/>
      <c r="D29" s="4"/>
    </row>
    <row r="33" ht="18">
      <c r="B33" s="107">
        <f>SUM(B13+B20+B24+B29)</f>
        <v>28000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3">
      <selection activeCell="G27" sqref="G27"/>
    </sheetView>
  </sheetViews>
  <sheetFormatPr defaultColWidth="9.140625" defaultRowHeight="12.75"/>
  <cols>
    <col min="3" max="3" width="12.140625" style="0" bestFit="1" customWidth="1"/>
    <col min="6" max="6" width="12.140625" style="0" bestFit="1" customWidth="1"/>
    <col min="8" max="8" width="12.57421875" style="0" bestFit="1" customWidth="1"/>
    <col min="9" max="9" width="9.57421875" style="0" bestFit="1" customWidth="1"/>
    <col min="10" max="10" width="13.8515625" style="0" customWidth="1"/>
  </cols>
  <sheetData>
    <row r="1" spans="1:10" ht="12.75">
      <c r="A1" s="1" t="s">
        <v>180</v>
      </c>
      <c r="B1" s="18"/>
      <c r="C1" s="18"/>
      <c r="D1" s="18"/>
      <c r="E1" s="18"/>
      <c r="F1" s="109"/>
      <c r="G1" s="110"/>
      <c r="H1" s="109"/>
      <c r="I1" s="109"/>
      <c r="J1" s="109"/>
    </row>
    <row r="2" spans="1:10" ht="12.75">
      <c r="A2" s="1" t="s">
        <v>181</v>
      </c>
      <c r="B2" s="18"/>
      <c r="C2" s="18"/>
      <c r="D2" s="18"/>
      <c r="E2" s="18"/>
      <c r="F2" s="109"/>
      <c r="G2" s="110"/>
      <c r="H2" s="109"/>
      <c r="I2" s="109"/>
      <c r="J2" s="109"/>
    </row>
    <row r="3" spans="1:10" ht="12">
      <c r="A3" s="1" t="s">
        <v>182</v>
      </c>
      <c r="B3" s="108"/>
      <c r="C3" s="108"/>
      <c r="D3" s="108"/>
      <c r="E3" s="108"/>
      <c r="F3" s="111"/>
      <c r="G3" s="112"/>
      <c r="H3" s="111"/>
      <c r="I3" s="111"/>
      <c r="J3" s="111"/>
    </row>
    <row r="4" spans="1:10" ht="12">
      <c r="A4" s="1" t="s">
        <v>183</v>
      </c>
      <c r="B4" s="108"/>
      <c r="C4" s="108"/>
      <c r="D4" s="108"/>
      <c r="E4" s="113"/>
      <c r="F4" s="111"/>
      <c r="G4" s="112"/>
      <c r="H4" s="111"/>
      <c r="I4" s="111"/>
      <c r="J4" s="111"/>
    </row>
    <row r="5" spans="1:10" ht="12">
      <c r="A5" s="108"/>
      <c r="B5" s="108"/>
      <c r="C5" s="108"/>
      <c r="D5" s="108"/>
      <c r="E5" s="113"/>
      <c r="F5" s="111"/>
      <c r="G5" s="112"/>
      <c r="H5" s="111"/>
      <c r="I5" s="111"/>
      <c r="J5" s="111"/>
    </row>
    <row r="6" spans="1:10" ht="12">
      <c r="A6" s="114"/>
      <c r="B6" s="114"/>
      <c r="C6" s="114"/>
      <c r="D6" s="114"/>
      <c r="E6" s="114"/>
      <c r="F6" s="115"/>
      <c r="G6" s="116"/>
      <c r="H6" s="115"/>
      <c r="I6" s="117" t="s">
        <v>184</v>
      </c>
      <c r="J6" s="115"/>
    </row>
    <row r="7" spans="6:10" ht="12.75">
      <c r="F7" s="118"/>
      <c r="G7" s="119"/>
      <c r="H7" s="118"/>
      <c r="I7" s="29" t="s">
        <v>1</v>
      </c>
      <c r="J7" s="118"/>
    </row>
    <row r="8" spans="1:10" ht="15">
      <c r="A8" s="4"/>
      <c r="B8" s="4"/>
      <c r="C8" s="4"/>
      <c r="D8" s="4"/>
      <c r="E8" s="4"/>
      <c r="F8" s="120">
        <v>2017</v>
      </c>
      <c r="G8" s="121"/>
      <c r="H8" s="120">
        <v>2018</v>
      </c>
      <c r="I8" s="122" t="s">
        <v>3</v>
      </c>
      <c r="J8" s="4"/>
    </row>
    <row r="9" spans="6:10" ht="12">
      <c r="F9" s="118"/>
      <c r="G9" s="119"/>
      <c r="H9" s="118"/>
      <c r="J9" s="118"/>
    </row>
    <row r="10" spans="1:10" ht="13.5">
      <c r="A10" s="8" t="s">
        <v>2</v>
      </c>
      <c r="B10" s="8"/>
      <c r="C10" s="8"/>
      <c r="E10" s="7"/>
      <c r="F10" s="7"/>
      <c r="G10" s="7"/>
      <c r="H10" s="7"/>
      <c r="I10" s="3"/>
      <c r="J10" s="118"/>
    </row>
    <row r="11" spans="2:10" ht="12">
      <c r="B11" t="s">
        <v>4</v>
      </c>
      <c r="E11" s="7"/>
      <c r="F11" s="7"/>
      <c r="G11" s="7"/>
      <c r="H11" s="7"/>
      <c r="J11" s="118"/>
    </row>
    <row r="12" spans="2:10" ht="12">
      <c r="B12" t="s">
        <v>5</v>
      </c>
      <c r="F12" s="10">
        <v>126405</v>
      </c>
      <c r="G12" s="119"/>
      <c r="H12" s="10">
        <v>128806</v>
      </c>
      <c r="I12" s="11"/>
      <c r="J12" s="118"/>
    </row>
    <row r="13" spans="2:10" ht="12">
      <c r="B13" t="s">
        <v>6</v>
      </c>
      <c r="F13" s="10">
        <v>4300</v>
      </c>
      <c r="G13" s="119"/>
      <c r="H13" s="10">
        <v>4300</v>
      </c>
      <c r="I13" s="11"/>
      <c r="J13" s="118"/>
    </row>
    <row r="14" spans="2:10" ht="12">
      <c r="B14" t="s">
        <v>7</v>
      </c>
      <c r="F14" s="10">
        <v>155171</v>
      </c>
      <c r="G14" s="119"/>
      <c r="H14" s="10">
        <v>155094</v>
      </c>
      <c r="I14" s="11"/>
      <c r="J14" s="118"/>
    </row>
    <row r="15" spans="2:10" ht="12">
      <c r="B15" s="12" t="s">
        <v>8</v>
      </c>
      <c r="F15" s="10">
        <v>0</v>
      </c>
      <c r="G15" s="119"/>
      <c r="H15" s="10">
        <v>4223</v>
      </c>
      <c r="I15" s="11"/>
      <c r="J15" s="118"/>
    </row>
    <row r="16" spans="2:10" ht="12">
      <c r="B16" t="s">
        <v>176</v>
      </c>
      <c r="F16" s="10">
        <v>17652</v>
      </c>
      <c r="G16" s="119"/>
      <c r="H16" s="10">
        <v>16800</v>
      </c>
      <c r="I16" s="11"/>
      <c r="J16" s="118"/>
    </row>
    <row r="17" spans="2:10" ht="12">
      <c r="B17" t="s">
        <v>177</v>
      </c>
      <c r="F17" s="10">
        <v>33877</v>
      </c>
      <c r="G17" s="119"/>
      <c r="H17" s="10">
        <v>33877</v>
      </c>
      <c r="I17" s="11"/>
      <c r="J17" s="118"/>
    </row>
    <row r="18" spans="2:10" ht="12">
      <c r="B18" s="138" t="s">
        <v>209</v>
      </c>
      <c r="F18" s="10">
        <v>0</v>
      </c>
      <c r="G18" s="119"/>
      <c r="H18" s="10">
        <v>14514</v>
      </c>
      <c r="I18" s="11"/>
      <c r="J18" s="118"/>
    </row>
    <row r="19" spans="2:10" ht="12">
      <c r="B19" t="s">
        <v>9</v>
      </c>
      <c r="F19" s="10">
        <v>1100</v>
      </c>
      <c r="G19" s="119"/>
      <c r="H19" s="10">
        <v>1100</v>
      </c>
      <c r="I19" s="11"/>
      <c r="J19" s="118"/>
    </row>
    <row r="20" spans="2:10" ht="12">
      <c r="B20" t="s">
        <v>10</v>
      </c>
      <c r="D20" s="13"/>
      <c r="F20" s="10">
        <v>5400</v>
      </c>
      <c r="G20" s="119"/>
      <c r="H20" s="10">
        <v>5400</v>
      </c>
      <c r="I20" s="11"/>
      <c r="J20" s="118"/>
    </row>
    <row r="21" spans="2:10" ht="12">
      <c r="B21" t="s">
        <v>11</v>
      </c>
      <c r="D21" s="13"/>
      <c r="F21" s="10">
        <v>2350</v>
      </c>
      <c r="G21" s="119"/>
      <c r="H21" s="10">
        <v>9450</v>
      </c>
      <c r="I21" s="11"/>
      <c r="J21" s="118"/>
    </row>
    <row r="22" spans="2:10" ht="12">
      <c r="B22" t="s">
        <v>216</v>
      </c>
      <c r="F22" s="7">
        <v>0</v>
      </c>
      <c r="G22" s="119"/>
      <c r="H22" s="10">
        <v>96193</v>
      </c>
      <c r="I22" s="11"/>
      <c r="J22" s="118"/>
    </row>
    <row r="23" spans="2:10" ht="13.5" thickBot="1">
      <c r="B23" s="14" t="s">
        <v>12</v>
      </c>
      <c r="F23" s="15">
        <f>SUM(F12:F22)</f>
        <v>346255</v>
      </c>
      <c r="G23" s="119"/>
      <c r="H23" s="15">
        <f>SUM(H12:H22)</f>
        <v>469757</v>
      </c>
      <c r="I23" s="17">
        <f>H23/F23-1</f>
        <v>0.3566793259303114</v>
      </c>
      <c r="J23" s="118"/>
    </row>
    <row r="24" spans="5:10" ht="12.75" thickTop="1">
      <c r="E24" s="7"/>
      <c r="F24" s="7"/>
      <c r="G24" s="7"/>
      <c r="H24" s="7"/>
      <c r="J24" s="118"/>
    </row>
    <row r="25" spans="1:10" ht="12.75">
      <c r="A25" s="8"/>
      <c r="B25" s="8"/>
      <c r="E25" s="7"/>
      <c r="F25" s="7"/>
      <c r="G25" s="7"/>
      <c r="H25" s="7"/>
      <c r="J25" s="118"/>
    </row>
    <row r="26" spans="1:10" ht="13.5">
      <c r="A26" s="8" t="s">
        <v>13</v>
      </c>
      <c r="B26" s="8"/>
      <c r="E26" s="6"/>
      <c r="F26" s="6"/>
      <c r="G26" s="6"/>
      <c r="H26" s="6"/>
      <c r="J26" s="118"/>
    </row>
    <row r="27" spans="2:10" ht="12">
      <c r="B27" s="1" t="s">
        <v>14</v>
      </c>
      <c r="C27" s="1"/>
      <c r="F27" s="10">
        <v>137830</v>
      </c>
      <c r="G27" s="119"/>
      <c r="H27" s="10">
        <v>136411</v>
      </c>
      <c r="I27" s="11"/>
      <c r="J27" s="118"/>
    </row>
    <row r="28" spans="2:10" ht="12">
      <c r="B28" s="1" t="s">
        <v>15</v>
      </c>
      <c r="C28" s="1"/>
      <c r="F28" s="10">
        <v>49600</v>
      </c>
      <c r="G28" s="119"/>
      <c r="H28" s="10">
        <v>49546</v>
      </c>
      <c r="I28" s="11"/>
      <c r="J28" s="118"/>
    </row>
    <row r="29" spans="2:10" ht="12">
      <c r="B29" s="1" t="s">
        <v>16</v>
      </c>
      <c r="C29" s="1"/>
      <c r="F29" s="10">
        <v>39035</v>
      </c>
      <c r="G29" s="119"/>
      <c r="H29" s="10">
        <v>36600</v>
      </c>
      <c r="I29" s="11"/>
      <c r="J29" s="118"/>
    </row>
    <row r="30" spans="2:10" ht="12">
      <c r="B30" s="1" t="s">
        <v>17</v>
      </c>
      <c r="C30" s="1"/>
      <c r="F30" s="10">
        <v>0</v>
      </c>
      <c r="G30" s="119"/>
      <c r="H30" s="10">
        <v>0</v>
      </c>
      <c r="I30" s="11"/>
      <c r="J30" s="118"/>
    </row>
    <row r="31" spans="2:10" ht="12">
      <c r="B31" s="1" t="s">
        <v>18</v>
      </c>
      <c r="C31" s="1"/>
      <c r="F31" s="10">
        <v>11200</v>
      </c>
      <c r="G31" s="119"/>
      <c r="H31" s="10">
        <v>10400</v>
      </c>
      <c r="I31" s="11"/>
      <c r="J31" s="118"/>
    </row>
    <row r="32" spans="2:10" ht="12">
      <c r="B32" t="s">
        <v>209</v>
      </c>
      <c r="C32" s="1"/>
      <c r="F32" s="10">
        <v>2100</v>
      </c>
      <c r="G32" s="119"/>
      <c r="H32" s="10">
        <v>32800</v>
      </c>
      <c r="I32" s="11"/>
      <c r="J32" s="114"/>
    </row>
    <row r="33" spans="2:10" ht="12">
      <c r="B33" s="1" t="s">
        <v>19</v>
      </c>
      <c r="C33" s="1"/>
      <c r="E33" s="114"/>
      <c r="F33" s="10">
        <v>0</v>
      </c>
      <c r="G33" s="114"/>
      <c r="H33" s="10">
        <v>98000</v>
      </c>
      <c r="I33" s="11"/>
      <c r="J33" s="118"/>
    </row>
    <row r="34" spans="2:10" ht="12">
      <c r="B34" s="1" t="s">
        <v>20</v>
      </c>
      <c r="C34" s="1"/>
      <c r="F34" s="10">
        <v>106490</v>
      </c>
      <c r="G34" s="119"/>
      <c r="H34" s="10">
        <v>106000</v>
      </c>
      <c r="I34" s="11"/>
      <c r="J34" s="118"/>
    </row>
    <row r="35" spans="2:10" ht="13.5" thickBot="1">
      <c r="B35" s="18" t="s">
        <v>21</v>
      </c>
      <c r="C35" s="18"/>
      <c r="F35" s="15">
        <f>SUM(F27:F34)</f>
        <v>346255</v>
      </c>
      <c r="G35" s="119"/>
      <c r="H35" s="15">
        <f>SUM(H27:H34)</f>
        <v>469757</v>
      </c>
      <c r="I35" s="17">
        <f>H35/F35-1</f>
        <v>0.3566793259303114</v>
      </c>
      <c r="J35" s="118"/>
    </row>
    <row r="36" spans="1:10" ht="13.5" thickTop="1">
      <c r="A36" s="49"/>
      <c r="B36" s="23"/>
      <c r="C36" s="23"/>
      <c r="D36" s="23"/>
      <c r="E36" s="22"/>
      <c r="F36" s="123"/>
      <c r="G36" s="123"/>
      <c r="H36" s="119"/>
      <c r="I36" s="119"/>
      <c r="J36" s="119"/>
    </row>
    <row r="37" spans="1:10" ht="12.75">
      <c r="A37" s="49"/>
      <c r="B37" s="49"/>
      <c r="C37" s="49"/>
      <c r="D37" s="49"/>
      <c r="E37" s="23"/>
      <c r="F37" s="119"/>
      <c r="G37" s="119"/>
      <c r="H37" s="119"/>
      <c r="I37" s="119"/>
      <c r="J37" s="119"/>
    </row>
    <row r="38" spans="1:10" ht="12">
      <c r="A38" s="124"/>
      <c r="B38" s="23"/>
      <c r="C38" s="125"/>
      <c r="D38" s="23"/>
      <c r="E38" s="23"/>
      <c r="F38" s="119"/>
      <c r="G38" s="119"/>
      <c r="H38" s="119"/>
      <c r="I38" s="119"/>
      <c r="J38" s="119"/>
    </row>
    <row r="39" spans="1:10" ht="12">
      <c r="A39" s="23"/>
      <c r="B39" s="125"/>
      <c r="C39" s="23"/>
      <c r="D39" s="23"/>
      <c r="E39" s="23"/>
      <c r="F39" s="119"/>
      <c r="G39" s="119"/>
      <c r="H39" s="119"/>
      <c r="I39" s="119"/>
      <c r="J39" s="119"/>
    </row>
    <row r="40" spans="1:10" ht="12.75">
      <c r="A40" s="23"/>
      <c r="B40" s="126" t="s">
        <v>160</v>
      </c>
      <c r="C40" s="49"/>
      <c r="D40" s="127"/>
      <c r="E40" s="125"/>
      <c r="F40" s="119"/>
      <c r="G40" s="119"/>
      <c r="H40" s="119"/>
      <c r="I40" s="119"/>
      <c r="J40" s="119"/>
    </row>
    <row r="41" spans="1:10" ht="12.75">
      <c r="A41" s="127">
        <v>2013</v>
      </c>
      <c r="B41" s="23" t="s">
        <v>161</v>
      </c>
      <c r="C41" s="116">
        <v>115773</v>
      </c>
      <c r="D41" s="128" t="s">
        <v>162</v>
      </c>
      <c r="E41" s="129" t="s">
        <v>163</v>
      </c>
      <c r="F41" s="123"/>
      <c r="G41" s="123"/>
      <c r="H41" s="119"/>
      <c r="I41" s="119"/>
      <c r="J41" s="119"/>
    </row>
    <row r="42" spans="1:10" ht="12.75">
      <c r="A42" s="130">
        <v>2014</v>
      </c>
      <c r="B42" s="131" t="s">
        <v>161</v>
      </c>
      <c r="C42" s="132">
        <v>115773</v>
      </c>
      <c r="D42" s="133" t="s">
        <v>162</v>
      </c>
      <c r="E42" s="134" t="s">
        <v>164</v>
      </c>
      <c r="F42" s="123"/>
      <c r="G42" s="123"/>
      <c r="H42" s="119"/>
      <c r="I42" s="119"/>
      <c r="J42" s="119"/>
    </row>
    <row r="43" spans="1:10" ht="12.75">
      <c r="A43" s="130">
        <v>2015</v>
      </c>
      <c r="B43" s="131" t="s">
        <v>161</v>
      </c>
      <c r="C43" s="132">
        <v>117774</v>
      </c>
      <c r="D43" s="133" t="s">
        <v>162</v>
      </c>
      <c r="E43" s="131" t="s">
        <v>175</v>
      </c>
      <c r="F43" s="118"/>
      <c r="G43" s="135"/>
      <c r="H43" s="119"/>
      <c r="I43" s="23"/>
      <c r="J43" s="23"/>
    </row>
    <row r="44" spans="1:10" ht="12">
      <c r="A44" s="148">
        <v>2016</v>
      </c>
      <c r="B44" s="131" t="s">
        <v>161</v>
      </c>
      <c r="C44" s="132">
        <v>126405</v>
      </c>
      <c r="D44" s="133" t="s">
        <v>162</v>
      </c>
      <c r="E44" s="131" t="s">
        <v>185</v>
      </c>
      <c r="F44" s="118"/>
      <c r="G44" s="23"/>
      <c r="H44" s="118"/>
      <c r="I44" s="118"/>
      <c r="J44" s="118"/>
    </row>
    <row r="45" spans="6:10" ht="12.75">
      <c r="F45" s="118"/>
      <c r="G45" s="119"/>
      <c r="H45" s="136"/>
      <c r="I45" s="118"/>
      <c r="J45" s="118"/>
    </row>
    <row r="46" spans="6:10" ht="12">
      <c r="F46" s="118"/>
      <c r="G46" s="119" t="s">
        <v>215</v>
      </c>
      <c r="H46" s="56"/>
      <c r="I46" s="118"/>
      <c r="J46" s="118"/>
    </row>
    <row r="47" spans="6:10" ht="12">
      <c r="F47" s="118"/>
      <c r="G47" s="137" t="s">
        <v>165</v>
      </c>
      <c r="H47" s="118"/>
      <c r="I47" s="118"/>
      <c r="J47" s="118"/>
    </row>
    <row r="48" spans="6:10" ht="12">
      <c r="F48" s="118"/>
      <c r="G48" s="119" t="s">
        <v>31</v>
      </c>
      <c r="H48" s="119"/>
      <c r="I48" s="118"/>
      <c r="J48" s="118"/>
    </row>
    <row r="49" spans="6:10" ht="12.75">
      <c r="F49" s="118"/>
      <c r="G49" s="123"/>
      <c r="H49" s="118"/>
      <c r="I49" s="118"/>
      <c r="J49" s="118"/>
    </row>
  </sheetData>
  <sheetProtection/>
  <printOptions/>
  <pageMargins left="0.25" right="0.25" top="0.75" bottom="0.75" header="0.3" footer="0.3"/>
  <pageSetup horizontalDpi="600" verticalDpi="600" orientation="portrait" r:id="rId1"/>
  <headerFooter>
    <oddHeader>&amp;C&amp;"Arial,Bold"&amp;12PUBLIC NOTICE - 2018 PURPOSED BUDGET HEARING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46"/>
  <sheetViews>
    <sheetView zoomScalePageLayoutView="0" workbookViewId="0" topLeftCell="B10">
      <pane xSplit="15870" topLeftCell="N1" activePane="topLeft" state="split"/>
      <selection pane="topLeft" activeCell="I31" sqref="I31"/>
      <selection pane="topRight" activeCell="R1" sqref="R1"/>
    </sheetView>
  </sheetViews>
  <sheetFormatPr defaultColWidth="9.140625" defaultRowHeight="12.75"/>
  <cols>
    <col min="4" max="4" width="12.140625" style="0" customWidth="1"/>
    <col min="5" max="5" width="12.7109375" style="0" customWidth="1"/>
    <col min="6" max="6" width="0.85546875" style="0" customWidth="1"/>
    <col min="7" max="7" width="12.7109375" style="0" customWidth="1"/>
    <col min="8" max="8" width="0.85546875" style="23" customWidth="1"/>
    <col min="9" max="9" width="12.28125" style="23" customWidth="1"/>
    <col min="10" max="10" width="0.85546875" style="23" customWidth="1"/>
    <col min="11" max="11" width="12.57421875" style="23" customWidth="1"/>
    <col min="12" max="12" width="9.8515625" style="0" customWidth="1"/>
  </cols>
  <sheetData>
    <row r="4" spans="5:11" ht="13.5">
      <c r="E4" s="2">
        <v>2017</v>
      </c>
      <c r="G4" s="2">
        <v>2018</v>
      </c>
      <c r="H4" s="3"/>
      <c r="I4" s="2"/>
      <c r="J4" s="3"/>
      <c r="K4" s="3"/>
    </row>
    <row r="5" spans="1:12" ht="15">
      <c r="A5" s="4"/>
      <c r="B5" s="4"/>
      <c r="C5" s="4"/>
      <c r="D5" s="4"/>
      <c r="E5" s="5" t="s">
        <v>0</v>
      </c>
      <c r="F5" s="4"/>
      <c r="G5" s="5" t="s">
        <v>0</v>
      </c>
      <c r="H5" s="6"/>
      <c r="I5" s="5" t="s">
        <v>32</v>
      </c>
      <c r="J5" s="6"/>
      <c r="K5" s="6"/>
      <c r="L5" s="36"/>
    </row>
    <row r="6" spans="5:11" ht="13.5">
      <c r="E6" s="7"/>
      <c r="G6" s="7"/>
      <c r="H6" s="7"/>
      <c r="I6" s="7"/>
      <c r="J6" s="7"/>
      <c r="K6" s="2" t="s">
        <v>1</v>
      </c>
    </row>
    <row r="7" spans="1:11" ht="13.5">
      <c r="A7" s="8" t="s">
        <v>2</v>
      </c>
      <c r="B7" s="8"/>
      <c r="C7" s="8"/>
      <c r="E7" s="7"/>
      <c r="G7" s="7"/>
      <c r="H7" s="7"/>
      <c r="I7" s="7"/>
      <c r="J7" s="7"/>
      <c r="K7" s="9" t="s">
        <v>3</v>
      </c>
    </row>
    <row r="8" spans="2:11" ht="12">
      <c r="B8" t="s">
        <v>4</v>
      </c>
      <c r="E8" s="7"/>
      <c r="G8" s="7"/>
      <c r="H8" s="7"/>
      <c r="I8" s="7"/>
      <c r="J8" s="7"/>
      <c r="K8"/>
    </row>
    <row r="9" spans="2:11" ht="12.75">
      <c r="B9" t="s">
        <v>5</v>
      </c>
      <c r="E9" s="10">
        <v>126405</v>
      </c>
      <c r="G9" s="10">
        <v>130000</v>
      </c>
      <c r="H9" s="7"/>
      <c r="I9" s="10">
        <v>1194</v>
      </c>
      <c r="J9" s="7"/>
      <c r="K9" s="17">
        <f>G9/E9-1</f>
        <v>0.028440330683121795</v>
      </c>
    </row>
    <row r="10" spans="2:11" ht="12">
      <c r="B10" t="s">
        <v>6</v>
      </c>
      <c r="E10" s="10">
        <v>4300</v>
      </c>
      <c r="G10" s="10">
        <v>4300</v>
      </c>
      <c r="H10" s="7"/>
      <c r="I10" s="10"/>
      <c r="J10" s="7"/>
      <c r="K10" s="11"/>
    </row>
    <row r="11" spans="2:11" ht="12">
      <c r="B11" t="s">
        <v>7</v>
      </c>
      <c r="E11" s="10">
        <v>155171</v>
      </c>
      <c r="G11" s="10">
        <v>155094</v>
      </c>
      <c r="H11" s="7"/>
      <c r="I11" s="10"/>
      <c r="J11" s="7"/>
      <c r="K11" s="11"/>
    </row>
    <row r="12" spans="2:11" ht="12">
      <c r="B12" s="12" t="s">
        <v>8</v>
      </c>
      <c r="E12" s="10">
        <v>0</v>
      </c>
      <c r="G12" s="10">
        <v>4223</v>
      </c>
      <c r="H12" s="7"/>
      <c r="I12" s="10"/>
      <c r="J12" s="7"/>
      <c r="K12" s="11"/>
    </row>
    <row r="13" spans="2:11" ht="12">
      <c r="B13" t="s">
        <v>176</v>
      </c>
      <c r="E13" s="10">
        <v>17652</v>
      </c>
      <c r="G13" s="10">
        <v>16800</v>
      </c>
      <c r="H13" s="7"/>
      <c r="I13" s="10"/>
      <c r="J13" s="7"/>
      <c r="K13" s="11"/>
    </row>
    <row r="14" spans="2:11" ht="12">
      <c r="B14" t="s">
        <v>177</v>
      </c>
      <c r="E14" s="10">
        <v>33877</v>
      </c>
      <c r="G14" s="10">
        <v>33877</v>
      </c>
      <c r="H14" s="7"/>
      <c r="I14" s="10"/>
      <c r="J14" s="7"/>
      <c r="K14" s="11"/>
    </row>
    <row r="15" spans="2:11" ht="12">
      <c r="B15" s="138" t="s">
        <v>209</v>
      </c>
      <c r="E15" s="10">
        <v>0</v>
      </c>
      <c r="G15" s="10">
        <v>14514</v>
      </c>
      <c r="H15" s="7"/>
      <c r="I15" s="10"/>
      <c r="J15" s="7"/>
      <c r="K15" s="11"/>
    </row>
    <row r="16" spans="2:11" ht="12">
      <c r="B16" t="s">
        <v>9</v>
      </c>
      <c r="E16" s="10">
        <v>1100</v>
      </c>
      <c r="G16" s="10">
        <v>1100</v>
      </c>
      <c r="H16" s="7"/>
      <c r="I16" s="10"/>
      <c r="J16" s="7"/>
      <c r="K16" s="11"/>
    </row>
    <row r="17" spans="2:11" ht="12">
      <c r="B17" t="s">
        <v>10</v>
      </c>
      <c r="D17" s="13"/>
      <c r="E17" s="10">
        <v>5400</v>
      </c>
      <c r="G17" s="10">
        <v>5400</v>
      </c>
      <c r="H17" s="7"/>
      <c r="I17" s="10"/>
      <c r="J17" s="7"/>
      <c r="K17" s="11"/>
    </row>
    <row r="18" spans="2:11" ht="12">
      <c r="B18" t="s">
        <v>11</v>
      </c>
      <c r="E18" s="10">
        <v>2350</v>
      </c>
      <c r="G18" s="10">
        <v>9450</v>
      </c>
      <c r="H18" s="7"/>
      <c r="I18" s="10"/>
      <c r="J18" s="7"/>
      <c r="K18" s="11"/>
    </row>
    <row r="19" spans="2:11" ht="12">
      <c r="B19" t="s">
        <v>216</v>
      </c>
      <c r="E19" s="10">
        <v>0</v>
      </c>
      <c r="G19" s="10">
        <v>96193</v>
      </c>
      <c r="H19" s="7"/>
      <c r="I19" s="145"/>
      <c r="J19" s="7"/>
      <c r="K19" s="11"/>
    </row>
    <row r="20" spans="2:11" ht="12.75">
      <c r="B20" s="14" t="s">
        <v>12</v>
      </c>
      <c r="E20" s="15">
        <f>SUM(E9:E19)</f>
        <v>346255</v>
      </c>
      <c r="G20" s="15">
        <f>SUM(G9:G19)</f>
        <v>470951</v>
      </c>
      <c r="H20" s="16"/>
      <c r="I20" s="16"/>
      <c r="J20" s="16"/>
      <c r="K20" s="17">
        <f>G20/E20-1</f>
        <v>0.3601276515862586</v>
      </c>
    </row>
    <row r="21" spans="5:11" ht="12">
      <c r="E21" s="7"/>
      <c r="G21" s="7"/>
      <c r="H21" s="7"/>
      <c r="I21" s="7"/>
      <c r="J21" s="7"/>
      <c r="K21"/>
    </row>
    <row r="22" spans="1:11" ht="12.75">
      <c r="A22" s="8"/>
      <c r="B22" s="8"/>
      <c r="E22" s="7"/>
      <c r="G22" s="7"/>
      <c r="H22" s="7"/>
      <c r="I22" s="7"/>
      <c r="J22" s="7"/>
      <c r="K22"/>
    </row>
    <row r="23" spans="1:11" ht="13.5">
      <c r="A23" s="8" t="s">
        <v>13</v>
      </c>
      <c r="B23" s="8"/>
      <c r="E23" s="6"/>
      <c r="G23" s="6"/>
      <c r="H23" s="6"/>
      <c r="I23" s="6"/>
      <c r="J23" s="6"/>
      <c r="K23"/>
    </row>
    <row r="24" spans="2:11" ht="12">
      <c r="B24" s="1" t="s">
        <v>14</v>
      </c>
      <c r="C24" s="1"/>
      <c r="E24" s="10">
        <v>137830</v>
      </c>
      <c r="G24" s="10">
        <v>136411</v>
      </c>
      <c r="H24" s="7"/>
      <c r="I24" s="10"/>
      <c r="J24" s="7"/>
      <c r="K24" s="11"/>
    </row>
    <row r="25" spans="2:11" ht="12">
      <c r="B25" s="1" t="s">
        <v>15</v>
      </c>
      <c r="C25" s="1"/>
      <c r="E25" s="10">
        <v>49600</v>
      </c>
      <c r="G25" s="10">
        <v>49546</v>
      </c>
      <c r="H25" s="7"/>
      <c r="I25" s="10"/>
      <c r="J25" s="7"/>
      <c r="K25" s="11"/>
    </row>
    <row r="26" spans="2:11" ht="12">
      <c r="B26" s="1" t="s">
        <v>16</v>
      </c>
      <c r="C26" s="1"/>
      <c r="E26" s="10">
        <v>39035</v>
      </c>
      <c r="G26" s="10">
        <v>36600</v>
      </c>
      <c r="H26" s="7"/>
      <c r="I26" s="10"/>
      <c r="J26" s="7"/>
      <c r="K26" s="11"/>
    </row>
    <row r="27" spans="2:11" ht="12">
      <c r="B27" s="1" t="s">
        <v>17</v>
      </c>
      <c r="C27" s="1"/>
      <c r="E27" s="10">
        <v>0</v>
      </c>
      <c r="G27" s="10">
        <v>0</v>
      </c>
      <c r="H27" s="7"/>
      <c r="I27" s="10"/>
      <c r="J27" s="7"/>
      <c r="K27" s="11"/>
    </row>
    <row r="28" spans="2:11" ht="12">
      <c r="B28" s="1" t="s">
        <v>18</v>
      </c>
      <c r="C28" s="1"/>
      <c r="E28" s="10">
        <v>11200</v>
      </c>
      <c r="G28" s="10">
        <v>10400</v>
      </c>
      <c r="H28" s="7"/>
      <c r="I28" s="10"/>
      <c r="J28" s="7"/>
      <c r="K28" s="11"/>
    </row>
    <row r="29" spans="2:11" ht="12">
      <c r="B29" s="138" t="s">
        <v>209</v>
      </c>
      <c r="C29" s="1"/>
      <c r="E29" s="10">
        <v>2100</v>
      </c>
      <c r="F29" s="12"/>
      <c r="G29" s="10">
        <v>32800</v>
      </c>
      <c r="H29" s="7"/>
      <c r="I29" s="10"/>
      <c r="J29" s="7"/>
      <c r="K29" s="11"/>
    </row>
    <row r="30" spans="2:11" ht="12">
      <c r="B30" s="1" t="s">
        <v>19</v>
      </c>
      <c r="C30" s="1"/>
      <c r="E30" s="10">
        <v>0</v>
      </c>
      <c r="F30" s="12"/>
      <c r="G30" s="10">
        <v>99194</v>
      </c>
      <c r="H30" s="7"/>
      <c r="I30" s="10">
        <v>1194</v>
      </c>
      <c r="J30" s="7"/>
      <c r="K30" s="11"/>
    </row>
    <row r="31" spans="2:11" ht="12">
      <c r="B31" s="1" t="s">
        <v>20</v>
      </c>
      <c r="C31" s="1"/>
      <c r="E31" s="10">
        <v>106490</v>
      </c>
      <c r="G31" s="10">
        <v>106000</v>
      </c>
      <c r="H31" s="7"/>
      <c r="I31" s="10"/>
      <c r="J31" s="7"/>
      <c r="K31" s="11"/>
    </row>
    <row r="32" spans="2:11" ht="13.5" thickBot="1">
      <c r="B32" s="18" t="s">
        <v>21</v>
      </c>
      <c r="C32" s="18"/>
      <c r="E32" s="15">
        <f>SUM(E24:E31)</f>
        <v>346255</v>
      </c>
      <c r="G32" s="15">
        <f>SUM(G24:G31)</f>
        <v>470951</v>
      </c>
      <c r="H32" s="16"/>
      <c r="I32" s="16"/>
      <c r="J32" s="16"/>
      <c r="K32" s="17">
        <f>G32/E32-1</f>
        <v>0.3601276515862586</v>
      </c>
    </row>
    <row r="33" spans="5:11" ht="12">
      <c r="E33" s="7"/>
      <c r="G33" s="7"/>
      <c r="H33" s="7"/>
      <c r="I33" s="7"/>
      <c r="J33" s="7"/>
      <c r="K33" s="7"/>
    </row>
    <row r="34" spans="5:11" ht="12">
      <c r="E34" s="7"/>
      <c r="G34" s="7"/>
      <c r="H34" s="7"/>
      <c r="I34" s="7"/>
      <c r="J34" s="7"/>
      <c r="K34" s="7"/>
    </row>
    <row r="35" spans="7:9" ht="12">
      <c r="G35" s="181">
        <f>SUM(G20-G32)</f>
        <v>0</v>
      </c>
      <c r="I35" s="23" t="s">
        <v>207</v>
      </c>
    </row>
    <row r="40" ht="12">
      <c r="B40" t="s">
        <v>221</v>
      </c>
    </row>
    <row r="41" spans="4:7" ht="12">
      <c r="D41" s="184" t="s">
        <v>218</v>
      </c>
      <c r="E41" s="184" t="s">
        <v>219</v>
      </c>
      <c r="F41" s="185"/>
      <c r="G41" s="184" t="s">
        <v>207</v>
      </c>
    </row>
    <row r="42" spans="3:9" ht="12.75">
      <c r="C42" s="28" t="s">
        <v>217</v>
      </c>
      <c r="D42" s="181">
        <v>128806</v>
      </c>
      <c r="E42" s="181">
        <v>130000</v>
      </c>
      <c r="G42" s="147">
        <f>SUM(E42-D42)</f>
        <v>1194</v>
      </c>
      <c r="I42" s="17"/>
    </row>
    <row r="43" spans="2:7" ht="12">
      <c r="B43" s="183" t="s">
        <v>220</v>
      </c>
      <c r="C43" s="183"/>
      <c r="D43" s="181">
        <v>98000</v>
      </c>
      <c r="E43" s="181">
        <v>99194</v>
      </c>
      <c r="G43" s="147">
        <f>SUM(E43-D43)</f>
        <v>1194</v>
      </c>
    </row>
    <row r="44" spans="3:7" ht="12">
      <c r="C44" s="28" t="s">
        <v>222</v>
      </c>
      <c r="D44" s="181">
        <v>469657</v>
      </c>
      <c r="E44" s="181">
        <v>470951</v>
      </c>
      <c r="G44" s="147">
        <f>SUM(E44-D44)</f>
        <v>1294</v>
      </c>
    </row>
    <row r="46" spans="4:5" ht="12">
      <c r="D46" s="181"/>
      <c r="E46" s="181"/>
    </row>
  </sheetData>
  <sheetProtection selectLockedCells="1" selectUnlockedCells="1"/>
  <mergeCells count="1">
    <mergeCell ref="B43:C43"/>
  </mergeCells>
  <printOptions horizontalCentered="1"/>
  <pageMargins left="0.25" right="0.25" top="1" bottom="1" header="0.5" footer="0.5"/>
  <pageSetup horizontalDpi="300" verticalDpi="300" orientation="portrait" r:id="rId1"/>
  <headerFooter alignWithMargins="0">
    <oddHeader>&amp;C&amp;"Arial,Bold"&amp;14VILLAGE OF POUND
2018 PROPOSED BUDGET ~ DRAFT</oddHeader>
    <oddFooter>&amp;R1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31.140625" style="12" customWidth="1"/>
    <col min="2" max="2" width="0.85546875" style="12" customWidth="1"/>
    <col min="3" max="3" width="12.140625" style="7" customWidth="1"/>
    <col min="4" max="4" width="0.85546875" style="7" customWidth="1"/>
    <col min="5" max="5" width="12.140625" style="151" customWidth="1"/>
    <col min="6" max="6" width="0.85546875" style="7" customWidth="1"/>
    <col min="7" max="7" width="12.140625" style="7" customWidth="1"/>
    <col min="8" max="8" width="0.85546875" style="7" customWidth="1"/>
    <col min="9" max="9" width="12.140625" style="151" bestFit="1" customWidth="1"/>
    <col min="10" max="10" width="0.85546875" style="7" customWidth="1"/>
    <col min="11" max="11" width="12.140625" style="7" customWidth="1"/>
    <col min="12" max="12" width="0.85546875" style="7" customWidth="1"/>
    <col min="13" max="13" width="7.421875" style="12" customWidth="1"/>
  </cols>
  <sheetData>
    <row r="1" spans="2:13" s="38" customFormat="1" ht="15">
      <c r="B1" s="37"/>
      <c r="C1" s="16"/>
      <c r="D1" s="16"/>
      <c r="E1" s="151"/>
      <c r="F1" s="16"/>
      <c r="G1" s="16"/>
      <c r="H1" s="16"/>
      <c r="I1" s="151"/>
      <c r="J1" s="16"/>
      <c r="K1" s="16"/>
      <c r="L1" s="16"/>
      <c r="M1" s="37"/>
    </row>
    <row r="2" spans="1:13" s="4" customFormat="1" ht="22.5">
      <c r="A2" s="39" t="s">
        <v>2</v>
      </c>
      <c r="B2" s="12"/>
      <c r="C2" s="7"/>
      <c r="D2" s="7"/>
      <c r="E2" s="151"/>
      <c r="F2" s="7"/>
      <c r="G2" s="7"/>
      <c r="H2" s="7"/>
      <c r="I2" s="151"/>
      <c r="J2" s="7"/>
      <c r="K2" s="7"/>
      <c r="L2" s="7"/>
      <c r="M2" s="40"/>
    </row>
    <row r="3" spans="1:13" s="41" customFormat="1" ht="13.5">
      <c r="A3" s="12"/>
      <c r="B3" s="12"/>
      <c r="C3" s="25">
        <v>2016</v>
      </c>
      <c r="E3" s="50">
        <v>2016</v>
      </c>
      <c r="F3" s="7"/>
      <c r="G3" s="25">
        <v>2017</v>
      </c>
      <c r="I3" s="50">
        <v>2017</v>
      </c>
      <c r="J3" s="7"/>
      <c r="K3" s="25">
        <v>2018</v>
      </c>
      <c r="L3" s="25"/>
      <c r="M3" s="29" t="s">
        <v>1</v>
      </c>
    </row>
    <row r="4" spans="1:13" s="41" customFormat="1" ht="13.5">
      <c r="A4" s="12"/>
      <c r="B4" s="12"/>
      <c r="C4" s="42" t="s">
        <v>0</v>
      </c>
      <c r="E4" s="175" t="s">
        <v>33</v>
      </c>
      <c r="F4" s="22"/>
      <c r="G4" s="42" t="s">
        <v>0</v>
      </c>
      <c r="I4" s="175" t="s">
        <v>33</v>
      </c>
      <c r="J4" s="22"/>
      <c r="K4" s="42" t="s">
        <v>0</v>
      </c>
      <c r="L4" s="42"/>
      <c r="M4" s="42" t="s">
        <v>3</v>
      </c>
    </row>
    <row r="5" spans="1:13" s="41" customFormat="1" ht="13.5">
      <c r="A5" s="8"/>
      <c r="B5" s="8"/>
      <c r="C5" s="7"/>
      <c r="E5" s="151"/>
      <c r="F5" s="7"/>
      <c r="G5" s="7"/>
      <c r="I5" s="151"/>
      <c r="J5" s="7"/>
      <c r="K5" s="7"/>
      <c r="L5" s="7"/>
      <c r="M5" s="12"/>
    </row>
    <row r="6" spans="1:13" s="41" customFormat="1" ht="13.5">
      <c r="A6" s="14" t="s">
        <v>4</v>
      </c>
      <c r="B6" s="12"/>
      <c r="C6" s="7"/>
      <c r="E6" s="151"/>
      <c r="F6" s="7"/>
      <c r="G6" s="7"/>
      <c r="I6" s="151"/>
      <c r="J6" s="7"/>
      <c r="K6" s="7"/>
      <c r="L6" s="7"/>
      <c r="M6" s="12"/>
    </row>
    <row r="7" spans="1:13" s="41" customFormat="1" ht="13.5">
      <c r="A7" s="14" t="s">
        <v>5</v>
      </c>
      <c r="B7" s="12"/>
      <c r="C7" s="10">
        <v>119000</v>
      </c>
      <c r="E7" s="150">
        <v>119000</v>
      </c>
      <c r="F7" s="7"/>
      <c r="G7" s="10">
        <v>126405</v>
      </c>
      <c r="I7" s="150">
        <v>126405</v>
      </c>
      <c r="J7" s="7"/>
      <c r="K7" s="10">
        <v>130000</v>
      </c>
      <c r="L7" s="7"/>
      <c r="M7" s="48"/>
    </row>
    <row r="8" spans="1:13" s="41" customFormat="1" ht="13.5">
      <c r="A8" s="14"/>
      <c r="B8" s="12"/>
      <c r="C8" s="7"/>
      <c r="E8" s="151"/>
      <c r="F8" s="7"/>
      <c r="G8" s="7"/>
      <c r="I8" s="151"/>
      <c r="J8" s="7"/>
      <c r="K8" s="7"/>
      <c r="L8" s="7"/>
      <c r="M8" s="44"/>
    </row>
    <row r="9" spans="1:13" s="41" customFormat="1" ht="13.5">
      <c r="A9" s="14" t="s">
        <v>6</v>
      </c>
      <c r="B9" s="12"/>
      <c r="C9" s="10">
        <v>4500</v>
      </c>
      <c r="E9" s="150">
        <v>4316.51</v>
      </c>
      <c r="F9" s="7"/>
      <c r="G9" s="10">
        <v>4300</v>
      </c>
      <c r="I9" s="150">
        <v>4418.63</v>
      </c>
      <c r="J9" s="7"/>
      <c r="K9" s="10">
        <v>4300</v>
      </c>
      <c r="L9" s="7"/>
      <c r="M9" s="48"/>
    </row>
    <row r="10" spans="1:13" s="46" customFormat="1" ht="13.5">
      <c r="A10" s="22"/>
      <c r="B10" s="45"/>
      <c r="C10" s="7"/>
      <c r="E10" s="151"/>
      <c r="F10" s="7"/>
      <c r="G10" s="7"/>
      <c r="I10" s="151"/>
      <c r="J10" s="7"/>
      <c r="K10" s="7"/>
      <c r="L10" s="7"/>
      <c r="M10" s="44"/>
    </row>
    <row r="11" spans="1:13" s="41" customFormat="1" ht="13.5">
      <c r="A11" s="14" t="s">
        <v>7</v>
      </c>
      <c r="B11" s="12"/>
      <c r="C11" s="10">
        <v>155249</v>
      </c>
      <c r="E11" s="150">
        <v>155276</v>
      </c>
      <c r="F11" s="7"/>
      <c r="G11" s="10">
        <v>155171</v>
      </c>
      <c r="I11" s="150">
        <v>155171.53</v>
      </c>
      <c r="J11" s="7"/>
      <c r="K11" s="10">
        <v>155094</v>
      </c>
      <c r="L11" s="7"/>
      <c r="M11" s="48"/>
    </row>
    <row r="12" spans="1:13" s="46" customFormat="1" ht="13.5">
      <c r="A12" s="22"/>
      <c r="B12" s="45"/>
      <c r="C12" s="7"/>
      <c r="E12" s="151"/>
      <c r="F12" s="7"/>
      <c r="G12" s="7"/>
      <c r="I12" s="151"/>
      <c r="J12" s="7"/>
      <c r="K12" s="7"/>
      <c r="L12" s="7"/>
      <c r="M12" s="44"/>
    </row>
    <row r="13" spans="1:13" s="41" customFormat="1" ht="13.5">
      <c r="A13" s="14" t="s">
        <v>34</v>
      </c>
      <c r="B13" s="12"/>
      <c r="C13" s="10">
        <v>0</v>
      </c>
      <c r="E13" s="150">
        <v>3291</v>
      </c>
      <c r="F13" s="7"/>
      <c r="G13" s="10">
        <v>0</v>
      </c>
      <c r="I13" s="150">
        <v>0</v>
      </c>
      <c r="J13" s="7"/>
      <c r="K13" s="10">
        <v>4223</v>
      </c>
      <c r="L13" s="7"/>
      <c r="M13" s="48"/>
    </row>
    <row r="14" spans="1:13" s="46" customFormat="1" ht="13.5">
      <c r="A14" s="22"/>
      <c r="B14" s="45"/>
      <c r="C14" s="7"/>
      <c r="E14" s="151"/>
      <c r="F14" s="7"/>
      <c r="G14" s="7"/>
      <c r="I14" s="151"/>
      <c r="J14" s="7"/>
      <c r="K14" s="7"/>
      <c r="L14" s="7"/>
      <c r="M14" s="44"/>
    </row>
    <row r="15" spans="1:13" s="41" customFormat="1" ht="13.5">
      <c r="A15" s="14" t="s">
        <v>176</v>
      </c>
      <c r="B15" s="12"/>
      <c r="C15" s="10">
        <v>19195</v>
      </c>
      <c r="E15" s="150">
        <v>19614.29</v>
      </c>
      <c r="F15" s="7"/>
      <c r="G15" s="10">
        <v>17652</v>
      </c>
      <c r="I15" s="150">
        <v>17652.86</v>
      </c>
      <c r="J15" s="7"/>
      <c r="K15" s="10">
        <v>16800</v>
      </c>
      <c r="L15" s="7"/>
      <c r="M15" s="48"/>
    </row>
    <row r="16" spans="1:13" s="41" customFormat="1" ht="13.5">
      <c r="A16" s="14"/>
      <c r="B16" s="12"/>
      <c r="C16" s="7"/>
      <c r="E16" s="151"/>
      <c r="F16" s="7"/>
      <c r="G16" s="7"/>
      <c r="I16" s="151"/>
      <c r="J16" s="7"/>
      <c r="K16" s="7"/>
      <c r="L16" s="7"/>
      <c r="M16" s="48"/>
    </row>
    <row r="17" spans="1:13" s="41" customFormat="1" ht="13.5">
      <c r="A17" s="14" t="s">
        <v>177</v>
      </c>
      <c r="B17" s="12"/>
      <c r="C17" s="10">
        <v>0</v>
      </c>
      <c r="E17" s="150">
        <v>0</v>
      </c>
      <c r="F17" s="7"/>
      <c r="G17" s="10">
        <v>33877</v>
      </c>
      <c r="I17" s="150">
        <v>0</v>
      </c>
      <c r="J17" s="7"/>
      <c r="K17" s="10">
        <v>33877</v>
      </c>
      <c r="L17" s="7"/>
      <c r="M17" s="48"/>
    </row>
    <row r="18" spans="1:13" s="41" customFormat="1" ht="13.5">
      <c r="A18" s="14"/>
      <c r="B18" s="12"/>
      <c r="C18" s="7"/>
      <c r="E18" s="151"/>
      <c r="F18" s="7"/>
      <c r="G18" s="7"/>
      <c r="I18" s="151"/>
      <c r="J18" s="7"/>
      <c r="K18" s="7"/>
      <c r="L18" s="7"/>
      <c r="M18" s="48"/>
    </row>
    <row r="19" spans="1:13" s="41" customFormat="1" ht="13.5">
      <c r="A19" s="14" t="s">
        <v>214</v>
      </c>
      <c r="B19" s="12"/>
      <c r="C19" s="10">
        <v>0</v>
      </c>
      <c r="E19" s="150">
        <v>0</v>
      </c>
      <c r="F19" s="7"/>
      <c r="G19" s="10">
        <v>0</v>
      </c>
      <c r="I19" s="150">
        <v>0</v>
      </c>
      <c r="J19" s="7"/>
      <c r="K19" s="10">
        <v>96193</v>
      </c>
      <c r="L19" s="7"/>
      <c r="M19" s="48"/>
    </row>
    <row r="20" spans="1:13" s="46" customFormat="1" ht="13.5">
      <c r="A20" s="22"/>
      <c r="B20" s="45"/>
      <c r="C20" s="7"/>
      <c r="E20" s="151"/>
      <c r="F20" s="7"/>
      <c r="G20" s="7"/>
      <c r="I20" s="151"/>
      <c r="J20" s="7"/>
      <c r="K20" s="7"/>
      <c r="L20" s="7"/>
      <c r="M20" s="44"/>
    </row>
    <row r="21" spans="1:13" s="41" customFormat="1" ht="13.5">
      <c r="A21" s="14" t="s">
        <v>201</v>
      </c>
      <c r="B21" s="12"/>
      <c r="C21" s="10">
        <v>0</v>
      </c>
      <c r="E21" s="150">
        <v>0</v>
      </c>
      <c r="F21" s="7"/>
      <c r="G21" s="10">
        <v>0</v>
      </c>
      <c r="I21" s="150">
        <v>0</v>
      </c>
      <c r="J21" s="7"/>
      <c r="K21" s="10">
        <v>14514</v>
      </c>
      <c r="L21" s="7"/>
      <c r="M21" s="48"/>
    </row>
    <row r="22" spans="1:13" s="46" customFormat="1" ht="13.5">
      <c r="A22" s="22"/>
      <c r="B22" s="45"/>
      <c r="C22" s="7"/>
      <c r="E22" s="151"/>
      <c r="F22" s="7"/>
      <c r="G22" s="7"/>
      <c r="I22" s="151"/>
      <c r="J22" s="7"/>
      <c r="K22" s="7"/>
      <c r="L22" s="7"/>
      <c r="M22" s="44"/>
    </row>
    <row r="23" spans="1:13" s="41" customFormat="1" ht="13.5">
      <c r="A23" s="14" t="s">
        <v>9</v>
      </c>
      <c r="B23" s="12"/>
      <c r="C23" s="10">
        <v>1100</v>
      </c>
      <c r="E23" s="150">
        <v>1072.72</v>
      </c>
      <c r="F23" s="7"/>
      <c r="G23" s="10">
        <v>1100</v>
      </c>
      <c r="I23" s="150">
        <v>1435.75</v>
      </c>
      <c r="J23" s="7"/>
      <c r="K23" s="10">
        <v>1100</v>
      </c>
      <c r="L23" s="7"/>
      <c r="M23" s="48"/>
    </row>
    <row r="24" spans="1:13" s="46" customFormat="1" ht="13.5">
      <c r="A24" s="22"/>
      <c r="B24" s="45"/>
      <c r="C24" s="7"/>
      <c r="E24" s="151"/>
      <c r="F24" s="7"/>
      <c r="G24" s="7"/>
      <c r="I24" s="151"/>
      <c r="J24" s="7"/>
      <c r="K24" s="7"/>
      <c r="L24" s="7"/>
      <c r="M24" s="44"/>
    </row>
    <row r="25" spans="1:13" s="41" customFormat="1" ht="13.5">
      <c r="A25" s="14" t="s">
        <v>35</v>
      </c>
      <c r="B25" s="12"/>
      <c r="C25" s="10">
        <v>5000</v>
      </c>
      <c r="E25" s="150">
        <v>5442.72</v>
      </c>
      <c r="F25" s="7"/>
      <c r="G25" s="10">
        <v>5400</v>
      </c>
      <c r="I25" s="150">
        <v>5316.84</v>
      </c>
      <c r="J25" s="7"/>
      <c r="K25" s="10">
        <v>5400</v>
      </c>
      <c r="L25" s="7"/>
      <c r="M25" s="48"/>
    </row>
    <row r="26" spans="1:13" s="41" customFormat="1" ht="13.5">
      <c r="A26" s="14" t="s">
        <v>36</v>
      </c>
      <c r="B26" s="12"/>
      <c r="C26" s="7"/>
      <c r="E26" s="151"/>
      <c r="F26" s="7"/>
      <c r="G26" s="7"/>
      <c r="I26" s="151"/>
      <c r="J26" s="7"/>
      <c r="K26" s="7"/>
      <c r="L26" s="7"/>
      <c r="M26" s="44"/>
    </row>
    <row r="27" spans="1:13" s="41" customFormat="1" ht="13.5">
      <c r="A27" s="14" t="s">
        <v>37</v>
      </c>
      <c r="B27" s="12"/>
      <c r="C27" s="10">
        <v>350</v>
      </c>
      <c r="E27" s="150">
        <v>409.51</v>
      </c>
      <c r="F27" s="7"/>
      <c r="G27" s="10">
        <v>350</v>
      </c>
      <c r="I27" s="150">
        <v>1362.99</v>
      </c>
      <c r="J27" s="7"/>
      <c r="K27" s="10">
        <v>1200</v>
      </c>
      <c r="L27" s="7"/>
      <c r="M27" s="48"/>
    </row>
    <row r="28" spans="1:13" s="46" customFormat="1" ht="13.5">
      <c r="A28" s="22"/>
      <c r="B28" s="45"/>
      <c r="C28" s="7"/>
      <c r="E28" s="151"/>
      <c r="F28" s="7"/>
      <c r="G28" s="7"/>
      <c r="I28" s="151"/>
      <c r="J28" s="7"/>
      <c r="K28" s="7"/>
      <c r="L28" s="7"/>
      <c r="M28" s="44"/>
    </row>
    <row r="29" spans="1:13" s="41" customFormat="1" ht="13.5">
      <c r="A29" s="14" t="s">
        <v>38</v>
      </c>
      <c r="B29" s="12"/>
      <c r="C29" s="10">
        <v>1500</v>
      </c>
      <c r="E29" s="150">
        <v>5350</v>
      </c>
      <c r="F29" s="7"/>
      <c r="G29" s="10">
        <v>2000</v>
      </c>
      <c r="I29" s="150">
        <v>5430</v>
      </c>
      <c r="J29" s="7"/>
      <c r="K29" s="10">
        <v>2000</v>
      </c>
      <c r="L29" s="7"/>
      <c r="M29" s="48"/>
    </row>
    <row r="30" spans="1:13" s="46" customFormat="1" ht="13.5">
      <c r="A30" s="22"/>
      <c r="B30" s="45"/>
      <c r="C30" s="7"/>
      <c r="E30" s="151"/>
      <c r="F30" s="7"/>
      <c r="G30" s="7"/>
      <c r="I30" s="151"/>
      <c r="J30" s="7"/>
      <c r="K30" s="7"/>
      <c r="L30" s="7"/>
      <c r="M30" s="44"/>
    </row>
    <row r="31" spans="1:13" s="41" customFormat="1" ht="13.5">
      <c r="A31" s="14" t="s">
        <v>39</v>
      </c>
      <c r="B31" s="12"/>
      <c r="C31" s="10">
        <v>0</v>
      </c>
      <c r="E31" s="150">
        <v>100</v>
      </c>
      <c r="F31" s="7"/>
      <c r="G31" s="10">
        <v>0</v>
      </c>
      <c r="I31" s="150">
        <v>100</v>
      </c>
      <c r="J31" s="7"/>
      <c r="K31" s="10">
        <v>0</v>
      </c>
      <c r="L31" s="7"/>
      <c r="M31" s="48"/>
    </row>
    <row r="32" spans="1:13" s="46" customFormat="1" ht="13.5">
      <c r="A32" s="22"/>
      <c r="B32" s="45"/>
      <c r="C32" s="7"/>
      <c r="E32" s="151"/>
      <c r="F32" s="7"/>
      <c r="G32" s="7"/>
      <c r="I32" s="151"/>
      <c r="J32" s="7"/>
      <c r="K32" s="7"/>
      <c r="L32" s="7"/>
      <c r="M32" s="44"/>
    </row>
    <row r="33" spans="1:13" s="41" customFormat="1" ht="13.5">
      <c r="A33" s="14" t="s">
        <v>40</v>
      </c>
      <c r="B33" s="12"/>
      <c r="C33" s="10">
        <v>24000</v>
      </c>
      <c r="E33" s="150">
        <v>3696</v>
      </c>
      <c r="F33" s="7"/>
      <c r="G33" s="10">
        <v>0</v>
      </c>
      <c r="I33" s="150">
        <v>6250</v>
      </c>
      <c r="J33" s="7"/>
      <c r="K33" s="10">
        <v>6250</v>
      </c>
      <c r="L33" s="7"/>
      <c r="M33" s="48"/>
    </row>
    <row r="34" spans="1:13" s="41" customFormat="1" ht="13.5">
      <c r="A34" s="12"/>
      <c r="B34" s="12"/>
      <c r="C34" s="7"/>
      <c r="E34" s="151"/>
      <c r="F34" s="7"/>
      <c r="G34" s="7"/>
      <c r="I34" s="151"/>
      <c r="J34" s="7"/>
      <c r="K34" s="7"/>
      <c r="L34" s="7"/>
      <c r="M34" s="44"/>
    </row>
    <row r="35" spans="1:13" s="46" customFormat="1" ht="13.5">
      <c r="A35" s="14" t="s">
        <v>159</v>
      </c>
      <c r="B35" s="12"/>
      <c r="C35" s="10">
        <v>13122</v>
      </c>
      <c r="E35" s="150">
        <v>0</v>
      </c>
      <c r="F35" s="7"/>
      <c r="G35" s="10">
        <v>0</v>
      </c>
      <c r="I35" s="150">
        <v>0</v>
      </c>
      <c r="J35" s="7"/>
      <c r="K35" s="10">
        <v>0</v>
      </c>
      <c r="L35" s="7"/>
      <c r="M35" s="48"/>
    </row>
    <row r="36" s="41" customFormat="1" ht="13.5"/>
    <row r="38" spans="1:13" ht="13.5" thickBot="1">
      <c r="A38" s="14" t="s">
        <v>12</v>
      </c>
      <c r="C38" s="47">
        <f>SUM(C7:C35)</f>
        <v>343016</v>
      </c>
      <c r="E38" s="176">
        <f>SUM(E7:E35)</f>
        <v>317568.74999999994</v>
      </c>
      <c r="F38" s="16"/>
      <c r="G38" s="47">
        <f>SUM(G7:G35)</f>
        <v>346255</v>
      </c>
      <c r="I38" s="176">
        <f>SUM(I7:I35)</f>
        <v>323543.60000000003</v>
      </c>
      <c r="J38" s="16"/>
      <c r="K38" s="47">
        <f>SUM(K7:K35)</f>
        <v>470951</v>
      </c>
      <c r="L38" s="16"/>
      <c r="M38" s="48">
        <f>K38/C38-1</f>
        <v>0.37297094013107257</v>
      </c>
    </row>
    <row r="39" spans="1:2" ht="12.75" thickTop="1">
      <c r="A39" s="45"/>
      <c r="B39" s="26"/>
    </row>
    <row r="40" spans="1:2" ht="12">
      <c r="A40" s="26"/>
      <c r="B40" s="45"/>
    </row>
    <row r="41" spans="1:2" ht="12">
      <c r="A41" s="45"/>
      <c r="B41" s="26"/>
    </row>
    <row r="42" spans="1:2" ht="12">
      <c r="A42" s="45"/>
      <c r="B42" s="45"/>
    </row>
    <row r="43" spans="1:2" ht="12.75">
      <c r="A43" s="45"/>
      <c r="B43" s="49"/>
    </row>
    <row r="44" spans="1:2" ht="12.75">
      <c r="A44" s="49"/>
      <c r="B44" s="49"/>
    </row>
    <row r="45" spans="1:2" ht="12">
      <c r="A45" s="45"/>
      <c r="B45" s="45"/>
    </row>
    <row r="46" spans="1:2" ht="12">
      <c r="A46" s="45"/>
      <c r="B46" s="45"/>
    </row>
    <row r="47" spans="1:2" ht="12">
      <c r="A47" s="26"/>
      <c r="B47" s="45"/>
    </row>
    <row r="48" spans="1:2" ht="12">
      <c r="A48" s="45"/>
      <c r="B48" s="45"/>
    </row>
    <row r="49" spans="1:2" ht="12">
      <c r="A49" s="45"/>
      <c r="B49" s="45"/>
    </row>
    <row r="50" spans="1:13" ht="12">
      <c r="A50" s="45"/>
      <c r="B50" s="45"/>
      <c r="G50" s="45"/>
      <c r="H50" s="45"/>
      <c r="I50" s="45"/>
      <c r="J50" s="45"/>
      <c r="K50" s="45"/>
      <c r="L50" s="45"/>
      <c r="M50" s="45"/>
    </row>
    <row r="51" spans="1:12" ht="12">
      <c r="A51" s="45"/>
      <c r="B51" s="45"/>
      <c r="G51" s="50"/>
      <c r="H51" s="50"/>
      <c r="I51" s="50"/>
      <c r="J51" s="50"/>
      <c r="K51" s="50"/>
      <c r="L51" s="50"/>
    </row>
    <row r="52" spans="3:13" ht="12.75">
      <c r="C52" s="51"/>
      <c r="G52" s="52"/>
      <c r="H52" s="52"/>
      <c r="I52" s="177"/>
      <c r="J52" s="52"/>
      <c r="K52" s="52"/>
      <c r="L52" s="52"/>
      <c r="M52" s="45"/>
    </row>
    <row r="53" ht="12">
      <c r="M53" s="45"/>
    </row>
    <row r="54" spans="1:2" ht="12.75">
      <c r="A54" s="8"/>
      <c r="B54" s="8"/>
    </row>
    <row r="58" spans="1:2" ht="12.75">
      <c r="A58" s="14"/>
      <c r="B58" s="14"/>
    </row>
  </sheetData>
  <sheetProtection selectLockedCells="1" selectUnlockedCells="1"/>
  <printOptions horizontalCentered="1"/>
  <pageMargins left="0.25" right="0.25" top="0.5" bottom="0.5" header="0.5" footer="0.5"/>
  <pageSetup horizontalDpi="300" verticalDpi="300" orientation="landscape" r:id="rId1"/>
  <headerFooter alignWithMargins="0">
    <oddFooter>&amp;R2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N14" sqref="N14"/>
    </sheetView>
  </sheetViews>
  <sheetFormatPr defaultColWidth="9.140625" defaultRowHeight="12.75"/>
  <sheetData/>
  <sheetProtection selectLockedCells="1" selectUnlockedCells="1"/>
  <printOptions horizontalCentered="1" verticalCentered="1"/>
  <pageMargins left="0.5" right="0.5" top="0.5" bottom="0.5" header="0.5" footer="0.511805555555556"/>
  <pageSetup horizontalDpi="300" verticalDpi="300" orientation="landscape" r:id="rId2"/>
  <headerFooter alignWithMargins="0">
    <oddHeader>&amp;C&amp;"Arial,Bold"&amp;20 2018 REVENUE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">
      <selection activeCell="J19" sqref="J19"/>
    </sheetView>
  </sheetViews>
  <sheetFormatPr defaultColWidth="9.140625" defaultRowHeight="12.75"/>
  <cols>
    <col min="1" max="1" width="29.00390625" style="12" customWidth="1"/>
    <col min="2" max="2" width="12.140625" style="12" customWidth="1"/>
    <col min="3" max="3" width="0.85546875" style="12" customWidth="1"/>
    <col min="4" max="4" width="12.140625" style="12" customWidth="1"/>
    <col min="5" max="5" width="0.85546875" style="12" customWidth="1"/>
    <col min="6" max="6" width="12.140625" style="12" customWidth="1"/>
    <col min="7" max="7" width="0.85546875" style="12" customWidth="1"/>
    <col min="8" max="8" width="12.140625" style="12" customWidth="1"/>
    <col min="9" max="9" width="0.85546875" style="12" customWidth="1"/>
    <col min="10" max="10" width="12.140625" style="12" customWidth="1"/>
    <col min="11" max="11" width="0.85546875" style="12" customWidth="1"/>
    <col min="12" max="12" width="9.57421875" style="12" customWidth="1"/>
  </cols>
  <sheetData>
    <row r="1" spans="1:12" ht="78" customHeight="1">
      <c r="A1" s="39" t="s">
        <v>13</v>
      </c>
      <c r="L1" s="40"/>
    </row>
    <row r="2" spans="1:12" s="41" customFormat="1" ht="13.5">
      <c r="A2" s="12"/>
      <c r="B2" s="53" t="s">
        <v>41</v>
      </c>
      <c r="D2" s="53" t="s">
        <v>41</v>
      </c>
      <c r="E2" s="16"/>
      <c r="F2" s="53" t="s">
        <v>166</v>
      </c>
      <c r="H2" s="53" t="s">
        <v>166</v>
      </c>
      <c r="I2" s="16"/>
      <c r="J2" s="53" t="s">
        <v>186</v>
      </c>
      <c r="K2" s="53"/>
      <c r="L2" s="29" t="s">
        <v>1</v>
      </c>
    </row>
    <row r="3" spans="1:12" s="41" customFormat="1" ht="13.5">
      <c r="A3" s="12"/>
      <c r="B3" s="42" t="s">
        <v>0</v>
      </c>
      <c r="D3" s="42" t="s">
        <v>33</v>
      </c>
      <c r="E3" s="43"/>
      <c r="F3" s="42" t="s">
        <v>0</v>
      </c>
      <c r="H3" s="42" t="s">
        <v>33</v>
      </c>
      <c r="I3" s="43"/>
      <c r="J3" s="42" t="s">
        <v>0</v>
      </c>
      <c r="K3" s="25"/>
      <c r="L3" s="42" t="s">
        <v>3</v>
      </c>
    </row>
    <row r="4" spans="1:12" s="41" customFormat="1" ht="13.5">
      <c r="A4" s="12"/>
      <c r="B4" s="43"/>
      <c r="D4" s="43"/>
      <c r="E4" s="43"/>
      <c r="F4" s="43"/>
      <c r="H4" s="43"/>
      <c r="I4" s="43"/>
      <c r="J4" s="43"/>
      <c r="K4" s="43"/>
      <c r="L4" s="25"/>
    </row>
    <row r="5" spans="2:11" ht="12">
      <c r="B5" s="7"/>
      <c r="D5" s="7"/>
      <c r="E5" s="7"/>
      <c r="F5" s="7"/>
      <c r="H5" s="7"/>
      <c r="I5" s="7"/>
      <c r="J5" s="7"/>
      <c r="K5" s="7"/>
    </row>
    <row r="6" spans="1:12" s="41" customFormat="1" ht="13.5">
      <c r="A6" s="14" t="s">
        <v>14</v>
      </c>
      <c r="B6" s="10">
        <v>121790</v>
      </c>
      <c r="D6" s="10">
        <v>128604.99</v>
      </c>
      <c r="E6" s="7"/>
      <c r="F6" s="10">
        <v>137830</v>
      </c>
      <c r="H6" s="10">
        <v>141835</v>
      </c>
      <c r="I6" s="7"/>
      <c r="J6" s="10">
        <v>136411</v>
      </c>
      <c r="K6" s="7"/>
      <c r="L6" s="44"/>
    </row>
    <row r="7" spans="2:12" ht="12.75">
      <c r="B7" s="16"/>
      <c r="D7" s="16"/>
      <c r="E7" s="16"/>
      <c r="F7" s="16"/>
      <c r="H7" s="16"/>
      <c r="I7" s="16"/>
      <c r="J7" s="16"/>
      <c r="K7" s="16"/>
      <c r="L7" s="44"/>
    </row>
    <row r="8" spans="1:12" s="41" customFormat="1" ht="13.5">
      <c r="A8" s="14" t="s">
        <v>15</v>
      </c>
      <c r="B8" s="10">
        <v>74776</v>
      </c>
      <c r="D8" s="10">
        <v>23153.56</v>
      </c>
      <c r="E8" s="7"/>
      <c r="F8" s="10">
        <v>49600</v>
      </c>
      <c r="H8" s="10">
        <v>48626.78</v>
      </c>
      <c r="I8" s="7"/>
      <c r="J8" s="10">
        <v>49546</v>
      </c>
      <c r="K8" s="7"/>
      <c r="L8" s="44"/>
    </row>
    <row r="9" spans="2:12" ht="12.75">
      <c r="B9" s="16"/>
      <c r="D9" s="16"/>
      <c r="E9" s="16"/>
      <c r="F9" s="16"/>
      <c r="H9" s="16"/>
      <c r="I9" s="16"/>
      <c r="J9" s="16"/>
      <c r="K9" s="16"/>
      <c r="L9" s="44"/>
    </row>
    <row r="10" spans="1:12" s="41" customFormat="1" ht="13.5">
      <c r="A10" s="14" t="s">
        <v>16</v>
      </c>
      <c r="B10" s="10">
        <v>45600</v>
      </c>
      <c r="D10" s="10">
        <v>32573.21</v>
      </c>
      <c r="E10" s="12"/>
      <c r="F10" s="10">
        <v>39035</v>
      </c>
      <c r="H10" s="10">
        <v>37931.42</v>
      </c>
      <c r="I10" s="12"/>
      <c r="J10" s="10">
        <v>36600</v>
      </c>
      <c r="K10" s="7"/>
      <c r="L10" s="44"/>
    </row>
    <row r="11" spans="1:12" ht="12.75">
      <c r="A11" s="55"/>
      <c r="B11" s="16"/>
      <c r="D11" s="16"/>
      <c r="E11" s="7"/>
      <c r="F11" s="16"/>
      <c r="H11" s="16"/>
      <c r="I11" s="7"/>
      <c r="J11" s="16"/>
      <c r="K11" s="7"/>
      <c r="L11" s="44"/>
    </row>
    <row r="12" spans="1:12" s="41" customFormat="1" ht="13.5">
      <c r="A12" s="14" t="s">
        <v>42</v>
      </c>
      <c r="B12" s="10">
        <v>0</v>
      </c>
      <c r="D12" s="10">
        <v>0</v>
      </c>
      <c r="E12" s="12"/>
      <c r="F12" s="10">
        <v>0</v>
      </c>
      <c r="H12" s="10">
        <v>0</v>
      </c>
      <c r="I12" s="12"/>
      <c r="J12" s="10">
        <v>0</v>
      </c>
      <c r="K12" s="7"/>
      <c r="L12" s="44"/>
    </row>
    <row r="13" spans="2:12" ht="12.75">
      <c r="B13" s="16"/>
      <c r="D13" s="16"/>
      <c r="E13" s="16"/>
      <c r="F13" s="16"/>
      <c r="H13" s="16"/>
      <c r="I13" s="16"/>
      <c r="J13" s="16"/>
      <c r="K13" s="16"/>
      <c r="L13" s="44"/>
    </row>
    <row r="14" spans="1:12" s="41" customFormat="1" ht="13.5">
      <c r="A14" s="14" t="s">
        <v>43</v>
      </c>
      <c r="B14" s="10">
        <v>19750</v>
      </c>
      <c r="D14" s="10">
        <v>23982.3</v>
      </c>
      <c r="E14" s="12"/>
      <c r="F14" s="10">
        <v>11200</v>
      </c>
      <c r="H14" s="10">
        <v>19932.87</v>
      </c>
      <c r="I14" s="12"/>
      <c r="J14" s="10">
        <v>10400</v>
      </c>
      <c r="K14" s="7"/>
      <c r="L14" s="44"/>
    </row>
    <row r="15" spans="2:12" ht="12.75">
      <c r="B15" s="16"/>
      <c r="D15" s="16"/>
      <c r="E15" s="16"/>
      <c r="F15" s="16"/>
      <c r="H15" s="16"/>
      <c r="I15" s="16"/>
      <c r="J15" s="16"/>
      <c r="K15" s="16"/>
      <c r="L15" s="44"/>
    </row>
    <row r="16" spans="1:12" s="41" customFormat="1" ht="13.5">
      <c r="A16" s="14" t="s">
        <v>200</v>
      </c>
      <c r="B16" s="10">
        <v>9100</v>
      </c>
      <c r="D16" s="10">
        <v>100840.94</v>
      </c>
      <c r="E16" s="12"/>
      <c r="F16" s="10">
        <v>2100</v>
      </c>
      <c r="H16" s="10">
        <v>120618.87</v>
      </c>
      <c r="I16" s="12"/>
      <c r="J16" s="10">
        <v>32800</v>
      </c>
      <c r="K16" s="7"/>
      <c r="L16" s="44"/>
    </row>
    <row r="17" spans="2:12" ht="12.75">
      <c r="B17" s="16"/>
      <c r="D17" s="16"/>
      <c r="E17" s="16"/>
      <c r="F17" s="16"/>
      <c r="H17" s="16"/>
      <c r="I17" s="16"/>
      <c r="J17" s="16"/>
      <c r="K17" s="16"/>
      <c r="L17" s="44"/>
    </row>
    <row r="18" spans="1:12" s="41" customFormat="1" ht="13.5">
      <c r="A18" s="14" t="s">
        <v>19</v>
      </c>
      <c r="B18" s="10">
        <v>31000</v>
      </c>
      <c r="D18" s="10">
        <v>86483.63</v>
      </c>
      <c r="E18" s="12"/>
      <c r="F18" s="10">
        <v>0</v>
      </c>
      <c r="H18" s="10">
        <v>1590</v>
      </c>
      <c r="I18" s="12"/>
      <c r="J18" s="10">
        <v>99194</v>
      </c>
      <c r="K18" s="7"/>
      <c r="L18" s="44"/>
    </row>
    <row r="19" spans="2:12" ht="12.75">
      <c r="B19" s="16"/>
      <c r="D19" s="16"/>
      <c r="E19" s="16"/>
      <c r="F19" s="16"/>
      <c r="H19" s="16"/>
      <c r="I19" s="16"/>
      <c r="J19" s="16"/>
      <c r="K19" s="16"/>
      <c r="L19" s="44"/>
    </row>
    <row r="20" spans="1:12" ht="12.75">
      <c r="A20" s="14" t="s">
        <v>44</v>
      </c>
      <c r="B20" s="10">
        <v>41000</v>
      </c>
      <c r="D20" s="10">
        <v>91320</v>
      </c>
      <c r="E20" s="7"/>
      <c r="F20" s="10">
        <v>106490</v>
      </c>
      <c r="H20" s="10">
        <v>106000</v>
      </c>
      <c r="I20" s="7"/>
      <c r="J20" s="10">
        <v>106000</v>
      </c>
      <c r="K20" s="7"/>
      <c r="L20" s="44"/>
    </row>
    <row r="21" spans="2:12" ht="12.75">
      <c r="B21" s="16"/>
      <c r="D21" s="16"/>
      <c r="E21" s="16"/>
      <c r="F21" s="16"/>
      <c r="H21" s="16"/>
      <c r="I21" s="16"/>
      <c r="J21" s="16"/>
      <c r="K21" s="16"/>
      <c r="L21" s="44"/>
    </row>
    <row r="22" spans="1:12" s="41" customFormat="1" ht="13.5">
      <c r="A22" s="14" t="s">
        <v>213</v>
      </c>
      <c r="B22" s="10">
        <v>67200</v>
      </c>
      <c r="D22" s="10">
        <v>50400</v>
      </c>
      <c r="E22" s="12"/>
      <c r="F22" s="10">
        <v>0</v>
      </c>
      <c r="H22" s="10">
        <v>0</v>
      </c>
      <c r="I22" s="12"/>
      <c r="J22" s="10">
        <v>0</v>
      </c>
      <c r="K22" s="7"/>
      <c r="L22" s="44"/>
    </row>
    <row r="23" spans="2:12" ht="12">
      <c r="B23" s="7"/>
      <c r="D23" s="7"/>
      <c r="E23" s="7"/>
      <c r="F23" s="7"/>
      <c r="H23" s="7"/>
      <c r="I23" s="7"/>
      <c r="J23" s="7"/>
      <c r="K23" s="7"/>
      <c r="L23" s="44"/>
    </row>
    <row r="24" spans="2:12" ht="12">
      <c r="B24" s="7"/>
      <c r="D24" s="7"/>
      <c r="E24" s="7"/>
      <c r="F24" s="7"/>
      <c r="H24" s="7"/>
      <c r="I24" s="7"/>
      <c r="J24" s="7"/>
      <c r="K24" s="7"/>
      <c r="L24" s="44"/>
    </row>
    <row r="25" spans="1:12" ht="13.5" thickBot="1">
      <c r="A25" s="14" t="s">
        <v>21</v>
      </c>
      <c r="B25" s="47">
        <f>SUM(B6:B22)</f>
        <v>410216</v>
      </c>
      <c r="D25" s="47">
        <f>SUM(D6:D22)</f>
        <v>537358.63</v>
      </c>
      <c r="E25" s="16"/>
      <c r="F25" s="47">
        <f>SUM(F6:F22)</f>
        <v>346255</v>
      </c>
      <c r="H25" s="47">
        <f>SUM(H6:H22)</f>
        <v>476534.94</v>
      </c>
      <c r="I25" s="16"/>
      <c r="J25" s="47">
        <f>SUM(J6:J22)</f>
        <v>470951</v>
      </c>
      <c r="K25" s="16"/>
      <c r="L25" s="48">
        <f>J25/F25-1</f>
        <v>0.3601276515862586</v>
      </c>
    </row>
    <row r="26" spans="2:11" ht="12.75" thickTop="1">
      <c r="B26" s="7"/>
      <c r="C26" s="7"/>
      <c r="D26" s="7"/>
      <c r="E26" s="7"/>
      <c r="F26" s="7"/>
      <c r="G26" s="7"/>
      <c r="H26" s="7"/>
      <c r="I26" s="7"/>
      <c r="J26" s="7"/>
      <c r="K26" s="7"/>
    </row>
    <row r="37" ht="12">
      <c r="B37" s="7"/>
    </row>
    <row r="38" ht="12">
      <c r="B38" s="7"/>
    </row>
    <row r="39" ht="12">
      <c r="B39" s="7"/>
    </row>
    <row r="40" ht="12">
      <c r="B40" s="7"/>
    </row>
  </sheetData>
  <sheetProtection selectLockedCells="1" selectUnlockedCells="1"/>
  <printOptions/>
  <pageMargins left="0.45" right="0.2" top="0.5" bottom="0.5" header="0.5118055555555555" footer="0.5"/>
  <pageSetup horizontalDpi="300" verticalDpi="300" orientation="landscape" r:id="rId1"/>
  <headerFooter alignWithMargins="0">
    <oddFooter>&amp;R3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B1">
      <selection activeCell="N11" sqref="N11"/>
    </sheetView>
  </sheetViews>
  <sheetFormatPr defaultColWidth="9.140625" defaultRowHeight="12.75"/>
  <sheetData/>
  <sheetProtection selectLockedCells="1" selectUnlockedCells="1"/>
  <printOptions/>
  <pageMargins left="0.75" right="0.75" top="1" bottom="1" header="0.5" footer="0.511805555555556"/>
  <pageSetup horizontalDpi="300" verticalDpi="300" orientation="landscape" r:id="rId2"/>
  <headerFooter alignWithMargins="0">
    <oddHeader>&amp;C&amp;"Arial,Bold"&amp;18 2018 EXPENDITURES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5">
      <selection activeCell="B20" sqref="B20"/>
    </sheetView>
  </sheetViews>
  <sheetFormatPr defaultColWidth="9.140625" defaultRowHeight="12.75"/>
  <cols>
    <col min="1" max="1" width="32.57421875" style="0" customWidth="1"/>
    <col min="2" max="2" width="12.140625" style="7" bestFit="1" customWidth="1"/>
    <col min="3" max="3" width="0.85546875" style="56" customWidth="1"/>
    <col min="4" max="4" width="12.140625" style="50" bestFit="1" customWidth="1"/>
    <col min="5" max="5" width="0.85546875" style="56" customWidth="1"/>
    <col min="6" max="6" width="12.140625" style="0" customWidth="1"/>
    <col min="7" max="7" width="0.85546875" style="0" customWidth="1"/>
    <col min="8" max="8" width="12.140625" style="27" customWidth="1"/>
    <col min="9" max="9" width="0.85546875" style="0" customWidth="1"/>
    <col min="10" max="10" width="12.140625" style="7" customWidth="1"/>
    <col min="11" max="11" width="0.85546875" style="7" customWidth="1"/>
    <col min="12" max="12" width="12.140625" style="7" customWidth="1"/>
    <col min="13" max="13" width="0.85546875" style="7" customWidth="1"/>
    <col min="14" max="14" width="11.28125" style="57" customWidth="1"/>
  </cols>
  <sheetData>
    <row r="1" spans="1:2" ht="18">
      <c r="A1" s="58" t="s">
        <v>14</v>
      </c>
      <c r="B1" s="59"/>
    </row>
    <row r="2" spans="2:14" ht="12.75" customHeight="1">
      <c r="B2" s="25">
        <v>2016</v>
      </c>
      <c r="C2"/>
      <c r="D2" s="50">
        <v>2016</v>
      </c>
      <c r="E2"/>
      <c r="F2" s="25">
        <v>2017</v>
      </c>
      <c r="H2" s="50">
        <v>2017</v>
      </c>
      <c r="J2" s="25">
        <v>2018</v>
      </c>
      <c r="K2" s="25"/>
      <c r="L2" s="25"/>
      <c r="N2" s="2" t="s">
        <v>1</v>
      </c>
    </row>
    <row r="3" spans="1:14" ht="13.5">
      <c r="A3" s="14"/>
      <c r="B3" s="25" t="s">
        <v>0</v>
      </c>
      <c r="C3"/>
      <c r="D3" s="50" t="s">
        <v>33</v>
      </c>
      <c r="E3" s="60"/>
      <c r="F3" s="25" t="s">
        <v>0</v>
      </c>
      <c r="H3" s="50" t="s">
        <v>33</v>
      </c>
      <c r="I3" s="60"/>
      <c r="J3" s="25" t="s">
        <v>0</v>
      </c>
      <c r="K3" s="25"/>
      <c r="L3" s="25"/>
      <c r="M3" s="62"/>
      <c r="N3" s="9" t="s">
        <v>3</v>
      </c>
    </row>
    <row r="4" spans="1:12" ht="13.5" customHeight="1">
      <c r="A4" s="63" t="s">
        <v>45</v>
      </c>
      <c r="C4"/>
      <c r="D4" s="151"/>
      <c r="E4"/>
      <c r="F4" s="7"/>
      <c r="H4" s="151"/>
      <c r="L4" s="43" t="s">
        <v>190</v>
      </c>
    </row>
    <row r="5" spans="1:14" ht="12">
      <c r="A5" t="s">
        <v>46</v>
      </c>
      <c r="B5" s="10">
        <v>7500</v>
      </c>
      <c r="C5"/>
      <c r="D5" s="150">
        <v>7500</v>
      </c>
      <c r="E5"/>
      <c r="F5" s="10">
        <v>7500</v>
      </c>
      <c r="H5" s="150">
        <v>7500</v>
      </c>
      <c r="J5" s="10">
        <v>7500</v>
      </c>
      <c r="L5" s="161"/>
      <c r="N5" s="66"/>
    </row>
    <row r="6" spans="1:14" ht="12.75">
      <c r="A6" t="s">
        <v>47</v>
      </c>
      <c r="B6" s="10">
        <v>36920</v>
      </c>
      <c r="C6"/>
      <c r="D6" s="150">
        <v>36560</v>
      </c>
      <c r="E6"/>
      <c r="F6" s="10">
        <v>36600</v>
      </c>
      <c r="H6" s="150">
        <v>36560</v>
      </c>
      <c r="J6" s="10">
        <v>38412</v>
      </c>
      <c r="L6" s="162" t="s">
        <v>208</v>
      </c>
      <c r="N6" s="182"/>
    </row>
    <row r="7" spans="1:14" ht="12">
      <c r="A7" s="1" t="s">
        <v>48</v>
      </c>
      <c r="B7" s="10">
        <v>36000</v>
      </c>
      <c r="C7"/>
      <c r="D7" s="150">
        <v>35354</v>
      </c>
      <c r="E7"/>
      <c r="F7" s="10">
        <v>35500</v>
      </c>
      <c r="H7" s="150">
        <v>34133.75</v>
      </c>
      <c r="J7" s="10">
        <v>35528</v>
      </c>
      <c r="L7" s="162" t="s">
        <v>208</v>
      </c>
      <c r="N7" s="66"/>
    </row>
    <row r="8" spans="1:14" ht="12">
      <c r="A8" s="1" t="s">
        <v>49</v>
      </c>
      <c r="B8" s="10">
        <v>13000</v>
      </c>
      <c r="C8"/>
      <c r="D8" s="150">
        <v>17677</v>
      </c>
      <c r="E8"/>
      <c r="F8" s="10">
        <v>17700</v>
      </c>
      <c r="H8" s="150">
        <v>17066.88</v>
      </c>
      <c r="J8" s="10">
        <v>17791</v>
      </c>
      <c r="L8" s="162" t="s">
        <v>208</v>
      </c>
      <c r="N8" s="66"/>
    </row>
    <row r="9" spans="1:14" ht="12.75">
      <c r="A9" s="28"/>
      <c r="B9" s="16">
        <f>SUM(B5:B8)</f>
        <v>93420</v>
      </c>
      <c r="C9"/>
      <c r="D9" s="151">
        <f>SUM(D5:D8)</f>
        <v>97091</v>
      </c>
      <c r="E9"/>
      <c r="F9" s="16">
        <f>SUM(F5:F8)</f>
        <v>97300</v>
      </c>
      <c r="H9" s="151">
        <f>SUM(H5:H8)</f>
        <v>95260.63</v>
      </c>
      <c r="J9" s="16">
        <f>SUM(J5:J8)</f>
        <v>99231</v>
      </c>
      <c r="K9" s="16"/>
      <c r="L9" s="16"/>
      <c r="M9" s="16"/>
      <c r="N9" s="69">
        <f>J9/F9-1</f>
        <v>0.019845837615621864</v>
      </c>
    </row>
    <row r="10" spans="1:14" s="41" customFormat="1" ht="13.5">
      <c r="A10" s="95" t="s">
        <v>50</v>
      </c>
      <c r="B10" s="143"/>
      <c r="D10" s="143"/>
      <c r="F10" s="143"/>
      <c r="H10" s="143"/>
      <c r="J10" s="143"/>
      <c r="K10" s="143"/>
      <c r="L10" s="143"/>
      <c r="M10" s="143"/>
      <c r="N10" s="144"/>
    </row>
    <row r="11" spans="1:14" ht="12">
      <c r="A11" s="1" t="s">
        <v>51</v>
      </c>
      <c r="B11" s="10">
        <v>400</v>
      </c>
      <c r="C11"/>
      <c r="D11" s="150">
        <v>376</v>
      </c>
      <c r="E11"/>
      <c r="F11" s="10">
        <v>400</v>
      </c>
      <c r="H11" s="150">
        <v>99</v>
      </c>
      <c r="J11" s="10">
        <v>300</v>
      </c>
      <c r="L11" s="161"/>
      <c r="N11" s="66"/>
    </row>
    <row r="12" spans="1:14" ht="12">
      <c r="A12" s="1" t="s">
        <v>52</v>
      </c>
      <c r="B12" s="10">
        <v>1500</v>
      </c>
      <c r="C12"/>
      <c r="D12" s="150">
        <v>1305</v>
      </c>
      <c r="E12"/>
      <c r="F12" s="10">
        <v>1500</v>
      </c>
      <c r="H12" s="150">
        <v>1693.56</v>
      </c>
      <c r="J12" s="10">
        <v>1700</v>
      </c>
      <c r="L12" s="162"/>
      <c r="N12" s="66"/>
    </row>
    <row r="13" spans="1:14" ht="12">
      <c r="A13" s="1" t="s">
        <v>53</v>
      </c>
      <c r="B13" s="10">
        <v>1500</v>
      </c>
      <c r="C13"/>
      <c r="D13" s="150">
        <v>1468.32</v>
      </c>
      <c r="E13"/>
      <c r="F13" s="10">
        <v>1500</v>
      </c>
      <c r="H13" s="150">
        <v>1468.32</v>
      </c>
      <c r="J13" s="10">
        <v>1500</v>
      </c>
      <c r="L13" s="162"/>
      <c r="N13" s="66"/>
    </row>
    <row r="14" spans="1:14" ht="12">
      <c r="A14" s="1" t="s">
        <v>54</v>
      </c>
      <c r="B14" s="10">
        <v>600</v>
      </c>
      <c r="C14"/>
      <c r="D14" s="150">
        <v>565.92</v>
      </c>
      <c r="E14"/>
      <c r="F14" s="10">
        <v>600</v>
      </c>
      <c r="H14" s="150">
        <v>744.48</v>
      </c>
      <c r="J14" s="10">
        <v>800</v>
      </c>
      <c r="L14" s="162"/>
      <c r="N14" s="66"/>
    </row>
    <row r="15" spans="1:14" ht="12">
      <c r="A15" s="1" t="s">
        <v>55</v>
      </c>
      <c r="B15" s="10">
        <v>1200</v>
      </c>
      <c r="C15"/>
      <c r="D15" s="150">
        <v>842.72</v>
      </c>
      <c r="E15"/>
      <c r="F15" s="10">
        <v>800</v>
      </c>
      <c r="H15" s="150">
        <v>525.6</v>
      </c>
      <c r="J15" s="10">
        <v>800</v>
      </c>
      <c r="L15" s="162"/>
      <c r="N15" s="66"/>
    </row>
    <row r="16" spans="1:14" ht="12">
      <c r="A16" s="1" t="s">
        <v>56</v>
      </c>
      <c r="B16" s="10">
        <v>1000</v>
      </c>
      <c r="C16"/>
      <c r="D16" s="150">
        <v>1005.13</v>
      </c>
      <c r="E16"/>
      <c r="F16" s="10">
        <v>1000</v>
      </c>
      <c r="H16" s="150">
        <v>1613.52</v>
      </c>
      <c r="J16" s="10">
        <v>1000</v>
      </c>
      <c r="L16" s="162"/>
      <c r="N16" s="66"/>
    </row>
    <row r="17" spans="1:14" ht="12">
      <c r="A17" s="1" t="s">
        <v>57</v>
      </c>
      <c r="B17" s="10">
        <v>250</v>
      </c>
      <c r="C17"/>
      <c r="D17" s="150">
        <v>125</v>
      </c>
      <c r="E17"/>
      <c r="F17" s="10">
        <v>250</v>
      </c>
      <c r="H17" s="150">
        <v>325</v>
      </c>
      <c r="J17" s="10">
        <v>250</v>
      </c>
      <c r="L17" s="162"/>
      <c r="N17" s="66"/>
    </row>
    <row r="18" spans="1:14" ht="12">
      <c r="A18" s="1" t="s">
        <v>58</v>
      </c>
      <c r="B18" s="10">
        <v>300</v>
      </c>
      <c r="C18"/>
      <c r="D18" s="150">
        <v>423</v>
      </c>
      <c r="E18"/>
      <c r="F18" s="10">
        <v>300</v>
      </c>
      <c r="H18" s="150">
        <v>52.08</v>
      </c>
      <c r="J18" s="10">
        <v>200</v>
      </c>
      <c r="L18" s="162"/>
      <c r="N18" s="66"/>
    </row>
    <row r="19" spans="1:14" ht="12">
      <c r="A19" s="1" t="s">
        <v>59</v>
      </c>
      <c r="B19" s="10">
        <v>500</v>
      </c>
      <c r="C19"/>
      <c r="D19" s="150">
        <v>120</v>
      </c>
      <c r="E19"/>
      <c r="F19" s="10">
        <v>300</v>
      </c>
      <c r="H19" s="150">
        <v>255.48</v>
      </c>
      <c r="J19" s="10">
        <v>300</v>
      </c>
      <c r="L19" s="162"/>
      <c r="N19" s="66"/>
    </row>
    <row r="20" spans="1:14" ht="12">
      <c r="A20" s="1" t="s">
        <v>60</v>
      </c>
      <c r="B20" s="10">
        <v>250</v>
      </c>
      <c r="C20"/>
      <c r="D20" s="150">
        <v>450</v>
      </c>
      <c r="E20"/>
      <c r="F20" s="10">
        <v>500</v>
      </c>
      <c r="H20" s="150">
        <v>388.32</v>
      </c>
      <c r="J20" s="10">
        <v>500</v>
      </c>
      <c r="L20" s="162"/>
      <c r="N20" s="66"/>
    </row>
    <row r="21" spans="1:14" ht="12">
      <c r="A21" s="1" t="s">
        <v>61</v>
      </c>
      <c r="B21" s="10">
        <v>300</v>
      </c>
      <c r="C21"/>
      <c r="D21" s="150">
        <v>570.96</v>
      </c>
      <c r="E21"/>
      <c r="F21" s="10">
        <v>500</v>
      </c>
      <c r="H21" s="150">
        <v>822</v>
      </c>
      <c r="J21" s="10">
        <v>800</v>
      </c>
      <c r="L21" s="162"/>
      <c r="N21" s="66"/>
    </row>
    <row r="22" spans="1:14" ht="12">
      <c r="A22" s="1" t="s">
        <v>62</v>
      </c>
      <c r="B22" s="10">
        <v>200</v>
      </c>
      <c r="C22"/>
      <c r="D22" s="150">
        <v>210</v>
      </c>
      <c r="E22"/>
      <c r="F22" s="10">
        <v>200</v>
      </c>
      <c r="H22" s="150">
        <v>185.92</v>
      </c>
      <c r="J22" s="10">
        <v>200</v>
      </c>
      <c r="L22" s="162"/>
      <c r="N22" s="66"/>
    </row>
    <row r="23" spans="1:14" ht="12">
      <c r="A23" s="1" t="s">
        <v>174</v>
      </c>
      <c r="B23" s="10">
        <v>350</v>
      </c>
      <c r="C23"/>
      <c r="D23" s="150">
        <v>0</v>
      </c>
      <c r="E23"/>
      <c r="F23" s="10">
        <v>8400</v>
      </c>
      <c r="H23" s="150">
        <v>8500</v>
      </c>
      <c r="J23" s="10">
        <v>8500</v>
      </c>
      <c r="L23" s="162"/>
      <c r="N23" s="66"/>
    </row>
    <row r="24" spans="1:14" ht="12.75">
      <c r="A24" s="1"/>
      <c r="B24" s="16">
        <f>SUM(B11:B23)</f>
        <v>8350</v>
      </c>
      <c r="C24"/>
      <c r="D24" s="151">
        <f>SUM(D11:D23)</f>
        <v>7462.05</v>
      </c>
      <c r="E24"/>
      <c r="F24" s="16">
        <f>SUM(F11:F23)</f>
        <v>16250</v>
      </c>
      <c r="H24" s="151">
        <f>SUM(H11:H23)</f>
        <v>16673.28</v>
      </c>
      <c r="J24" s="16">
        <f>SUM(J11:J23)</f>
        <v>16850</v>
      </c>
      <c r="K24" s="16"/>
      <c r="L24" s="16"/>
      <c r="M24" s="16"/>
      <c r="N24" s="69">
        <f>J24/F24-1</f>
        <v>0.036923076923076836</v>
      </c>
    </row>
    <row r="25" spans="1:14" s="41" customFormat="1" ht="13.5">
      <c r="A25" s="95" t="s">
        <v>63</v>
      </c>
      <c r="B25" s="143"/>
      <c r="D25" s="143"/>
      <c r="F25" s="143"/>
      <c r="H25" s="143"/>
      <c r="J25" s="143"/>
      <c r="K25" s="143"/>
      <c r="L25" s="143"/>
      <c r="M25" s="143"/>
      <c r="N25" s="144"/>
    </row>
    <row r="26" spans="1:14" ht="12">
      <c r="A26" s="1" t="s">
        <v>64</v>
      </c>
      <c r="B26" s="10">
        <v>3000</v>
      </c>
      <c r="C26"/>
      <c r="D26" s="150">
        <v>4041</v>
      </c>
      <c r="E26"/>
      <c r="F26" s="10">
        <v>4500</v>
      </c>
      <c r="H26" s="150">
        <v>5464</v>
      </c>
      <c r="J26" s="10">
        <v>5500</v>
      </c>
      <c r="L26" s="161"/>
      <c r="N26" s="66"/>
    </row>
    <row r="27" spans="1:14" ht="12">
      <c r="A27" s="1" t="s">
        <v>65</v>
      </c>
      <c r="B27" s="10">
        <v>3000</v>
      </c>
      <c r="C27"/>
      <c r="D27" s="150">
        <v>4434</v>
      </c>
      <c r="E27"/>
      <c r="F27" s="10">
        <v>4500</v>
      </c>
      <c r="H27" s="150">
        <v>2716</v>
      </c>
      <c r="J27" s="10">
        <v>3000</v>
      </c>
      <c r="L27" s="162"/>
      <c r="N27" s="66"/>
    </row>
    <row r="28" spans="1:14" ht="12">
      <c r="A28" s="1" t="s">
        <v>66</v>
      </c>
      <c r="B28" s="10">
        <v>4500</v>
      </c>
      <c r="C28"/>
      <c r="D28" s="150">
        <v>4484</v>
      </c>
      <c r="E28"/>
      <c r="F28" s="10">
        <v>4500</v>
      </c>
      <c r="H28" s="150">
        <v>4103</v>
      </c>
      <c r="J28" s="10">
        <v>4200</v>
      </c>
      <c r="L28" s="162"/>
      <c r="N28" s="66"/>
    </row>
    <row r="29" spans="1:14" ht="12">
      <c r="A29" s="1" t="s">
        <v>67</v>
      </c>
      <c r="B29" s="10">
        <v>5000</v>
      </c>
      <c r="C29"/>
      <c r="D29" s="150">
        <v>6754</v>
      </c>
      <c r="E29"/>
      <c r="F29" s="10">
        <v>7000</v>
      </c>
      <c r="H29" s="150">
        <v>3173</v>
      </c>
      <c r="J29" s="10">
        <v>3200</v>
      </c>
      <c r="L29" s="162"/>
      <c r="N29" s="66"/>
    </row>
    <row r="30" spans="1:14" ht="12.75">
      <c r="A30" s="1"/>
      <c r="B30" s="16">
        <f>SUM(B26:B29)</f>
        <v>15500</v>
      </c>
      <c r="C30"/>
      <c r="D30" s="151">
        <f>SUM(D26:D29)</f>
        <v>19713</v>
      </c>
      <c r="E30"/>
      <c r="F30" s="16">
        <f>SUM(F26:F29)</f>
        <v>20500</v>
      </c>
      <c r="H30" s="151">
        <f>SUM(H26:H29)</f>
        <v>15456</v>
      </c>
      <c r="J30" s="16">
        <f>SUM(J26:J29)</f>
        <v>15900</v>
      </c>
      <c r="K30" s="16"/>
      <c r="L30" s="16"/>
      <c r="M30" s="16"/>
      <c r="N30" s="69">
        <f>J30/F30-1</f>
        <v>-0.224390243902439</v>
      </c>
    </row>
    <row r="31" spans="1:14" s="41" customFormat="1" ht="13.5">
      <c r="A31" s="95" t="s">
        <v>68</v>
      </c>
      <c r="B31" s="143"/>
      <c r="D31" s="143"/>
      <c r="F31" s="143"/>
      <c r="H31" s="143"/>
      <c r="J31" s="143"/>
      <c r="K31" s="143"/>
      <c r="L31" s="143"/>
      <c r="M31" s="143"/>
      <c r="N31" s="144"/>
    </row>
    <row r="32" spans="1:14" ht="12">
      <c r="A32" t="s">
        <v>68</v>
      </c>
      <c r="B32" s="10">
        <v>2220</v>
      </c>
      <c r="C32"/>
      <c r="D32" s="150">
        <v>2220</v>
      </c>
      <c r="E32"/>
      <c r="F32" s="10">
        <v>2280</v>
      </c>
      <c r="H32" s="150">
        <v>2280</v>
      </c>
      <c r="J32" s="10">
        <v>2280</v>
      </c>
      <c r="L32" s="161"/>
      <c r="N32" s="66"/>
    </row>
    <row r="33" spans="1:14" ht="12">
      <c r="A33" s="1" t="s">
        <v>69</v>
      </c>
      <c r="B33" s="71">
        <v>400</v>
      </c>
      <c r="C33"/>
      <c r="D33" s="160">
        <v>353.3</v>
      </c>
      <c r="E33"/>
      <c r="F33" s="71">
        <v>400</v>
      </c>
      <c r="H33" s="160">
        <v>359.6</v>
      </c>
      <c r="J33" s="71">
        <v>400</v>
      </c>
      <c r="L33" s="162"/>
      <c r="N33" s="66"/>
    </row>
    <row r="34" spans="1:14" ht="12.75">
      <c r="A34" s="1"/>
      <c r="B34" s="16">
        <f>SUM(B32:B33)</f>
        <v>2620</v>
      </c>
      <c r="C34"/>
      <c r="D34" s="151">
        <f>SUM(D32:D33)</f>
        <v>2573.3</v>
      </c>
      <c r="E34"/>
      <c r="F34" s="16">
        <f>SUM(F32:F33)</f>
        <v>2680</v>
      </c>
      <c r="H34" s="151">
        <f>SUM(H32:H33)</f>
        <v>2639.6</v>
      </c>
      <c r="J34" s="16">
        <f>SUM(J32:J33)</f>
        <v>2680</v>
      </c>
      <c r="K34" s="16"/>
      <c r="L34" s="16"/>
      <c r="M34" s="16"/>
      <c r="N34" s="69">
        <f>J34/F34-1</f>
        <v>0</v>
      </c>
    </row>
    <row r="35" spans="1:14" s="41" customFormat="1" ht="13.5">
      <c r="A35" s="95" t="s">
        <v>70</v>
      </c>
      <c r="B35" s="143"/>
      <c r="D35" s="143"/>
      <c r="F35" s="143"/>
      <c r="H35" s="143"/>
      <c r="J35" s="143"/>
      <c r="K35" s="143"/>
      <c r="L35" s="143"/>
      <c r="M35" s="143"/>
      <c r="N35" s="144"/>
    </row>
    <row r="36" spans="1:14" ht="12">
      <c r="A36" t="s">
        <v>71</v>
      </c>
      <c r="B36" s="10">
        <v>1300</v>
      </c>
      <c r="C36"/>
      <c r="D36" s="150">
        <v>920.4</v>
      </c>
      <c r="E36"/>
      <c r="F36" s="10">
        <v>500</v>
      </c>
      <c r="H36" s="150">
        <v>1159.7</v>
      </c>
      <c r="J36" s="10">
        <v>1300</v>
      </c>
      <c r="L36" s="161"/>
      <c r="N36" s="66"/>
    </row>
    <row r="37" spans="1:14" ht="12">
      <c r="A37" t="s">
        <v>72</v>
      </c>
      <c r="B37" s="10">
        <v>200</v>
      </c>
      <c r="C37"/>
      <c r="D37" s="150">
        <v>152.12</v>
      </c>
      <c r="E37"/>
      <c r="F37" s="10">
        <v>200</v>
      </c>
      <c r="H37" s="150">
        <v>195.84</v>
      </c>
      <c r="J37" s="10">
        <v>200</v>
      </c>
      <c r="L37" s="162"/>
      <c r="N37" s="66"/>
    </row>
    <row r="38" spans="1:14" ht="12">
      <c r="A38" t="s">
        <v>73</v>
      </c>
      <c r="B38" s="10">
        <v>200</v>
      </c>
      <c r="C38"/>
      <c r="D38" s="150">
        <v>214.56</v>
      </c>
      <c r="E38"/>
      <c r="F38" s="10">
        <v>200</v>
      </c>
      <c r="H38" s="150">
        <v>50</v>
      </c>
      <c r="J38" s="10">
        <v>100</v>
      </c>
      <c r="L38" s="162"/>
      <c r="N38" s="66"/>
    </row>
    <row r="39" spans="1:14" ht="12">
      <c r="A39" t="s">
        <v>74</v>
      </c>
      <c r="B39" s="10">
        <v>200</v>
      </c>
      <c r="C39"/>
      <c r="D39" s="150">
        <v>478.56</v>
      </c>
      <c r="E39"/>
      <c r="F39" s="10">
        <v>200</v>
      </c>
      <c r="H39" s="150">
        <v>106.58</v>
      </c>
      <c r="J39" s="10">
        <v>150</v>
      </c>
      <c r="L39" s="162"/>
      <c r="N39" s="66"/>
    </row>
    <row r="40" spans="2:14" ht="12.75">
      <c r="B40" s="16">
        <f>SUM(B36:B39)</f>
        <v>1900</v>
      </c>
      <c r="C40"/>
      <c r="D40" s="151">
        <f>SUM(D36:D39)</f>
        <v>1765.6399999999999</v>
      </c>
      <c r="E40"/>
      <c r="F40" s="16">
        <f>SUM(F36:F39)</f>
        <v>1100</v>
      </c>
      <c r="H40" s="151">
        <f>SUM(H36:H39)</f>
        <v>1512.12</v>
      </c>
      <c r="J40" s="16">
        <f>SUM(J36:J39)</f>
        <v>1750</v>
      </c>
      <c r="K40" s="16"/>
      <c r="L40" s="16"/>
      <c r="M40" s="16"/>
      <c r="N40" s="69">
        <f>J40/F40-1</f>
        <v>0.5909090909090908</v>
      </c>
    </row>
    <row r="41" spans="1:14" ht="12.75">
      <c r="A41" s="73"/>
      <c r="C41"/>
      <c r="D41" s="153"/>
      <c r="E41" s="68"/>
      <c r="F41" s="7"/>
      <c r="H41" s="151"/>
      <c r="N41" s="66"/>
    </row>
    <row r="42" spans="1:14" ht="13.5" thickBot="1">
      <c r="A42" s="74" t="s">
        <v>75</v>
      </c>
      <c r="B42" s="75">
        <f>SUM(B9+B24+B30+B34+B40)</f>
        <v>121790</v>
      </c>
      <c r="C42"/>
      <c r="D42" s="152">
        <f>SUM(D9+D24+D30+D34+D40)</f>
        <v>128604.99</v>
      </c>
      <c r="E42" s="68"/>
      <c r="F42" s="75">
        <f>SUM(F9+F24+F30+F34+F40)</f>
        <v>137830</v>
      </c>
      <c r="H42" s="152">
        <f>SUM(H9+H24+H30+H34+H40)</f>
        <v>131541.63</v>
      </c>
      <c r="J42" s="75">
        <f>SUM(J9+J24+J30+J34+J40)</f>
        <v>136411</v>
      </c>
      <c r="K42" s="43"/>
      <c r="L42" s="163"/>
      <c r="M42" s="43"/>
      <c r="N42" s="69">
        <f>J42/F42-1</f>
        <v>-0.010295291300877918</v>
      </c>
    </row>
    <row r="43" spans="4:14" ht="12.75" thickTop="1">
      <c r="D43" s="151"/>
      <c r="H43" s="12"/>
      <c r="N43" s="66"/>
    </row>
    <row r="44" spans="4:14" ht="12">
      <c r="D44" s="151"/>
      <c r="H44" s="12"/>
      <c r="N44" s="66"/>
    </row>
  </sheetData>
  <sheetProtection selectLockedCells="1" selectUnlockedCells="1"/>
  <printOptions horizontalCentered="1"/>
  <pageMargins left="0.5" right="0.5" top="0.5" bottom="0.5" header="0.5118055555555555" footer="0.5"/>
  <pageSetup horizontalDpi="300" verticalDpi="300" orientation="landscape" r:id="rId1"/>
  <headerFooter alignWithMargins="0">
    <oddFooter>&amp;R4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7">
      <selection activeCell="O29" sqref="O29"/>
    </sheetView>
  </sheetViews>
  <sheetFormatPr defaultColWidth="9.140625" defaultRowHeight="12.75"/>
  <cols>
    <col min="1" max="1" width="31.28125" style="0" customWidth="1"/>
    <col min="2" max="2" width="12.57421875" style="52" customWidth="1"/>
    <col min="3" max="3" width="0.85546875" style="76" customWidth="1"/>
    <col min="4" max="4" width="12.57421875" style="157" customWidth="1"/>
    <col min="5" max="5" width="0.85546875" style="76" customWidth="1"/>
    <col min="6" max="6" width="12.57421875" style="0" customWidth="1"/>
    <col min="7" max="7" width="0.85546875" style="23" customWidth="1"/>
    <col min="8" max="8" width="12.57421875" style="45" customWidth="1"/>
    <col min="9" max="9" width="0.85546875" style="23" customWidth="1"/>
    <col min="10" max="10" width="12.57421875" style="23" customWidth="1"/>
    <col min="11" max="11" width="0.85546875" style="23" customWidth="1"/>
    <col min="12" max="12" width="12.57421875" style="23" customWidth="1"/>
    <col min="13" max="13" width="0.85546875" style="23" customWidth="1"/>
    <col min="14" max="14" width="9.8515625" style="57" customWidth="1"/>
  </cols>
  <sheetData>
    <row r="1" spans="1:14" s="58" customFormat="1" ht="18">
      <c r="A1" s="58" t="s">
        <v>76</v>
      </c>
      <c r="B1" s="59"/>
      <c r="C1" s="77"/>
      <c r="D1" s="155"/>
      <c r="E1" s="77"/>
      <c r="G1" s="78"/>
      <c r="H1" s="159"/>
      <c r="I1" s="78"/>
      <c r="J1" s="78"/>
      <c r="K1" s="78"/>
      <c r="L1" s="78"/>
      <c r="M1" s="78"/>
      <c r="N1" s="79"/>
    </row>
    <row r="2" spans="2:14" ht="13.5">
      <c r="B2" s="25">
        <v>2016</v>
      </c>
      <c r="C2"/>
      <c r="D2" s="27">
        <v>2016</v>
      </c>
      <c r="E2"/>
      <c r="F2" s="25">
        <v>2017</v>
      </c>
      <c r="G2"/>
      <c r="H2" s="27">
        <v>2017</v>
      </c>
      <c r="I2"/>
      <c r="J2" s="25">
        <v>2018</v>
      </c>
      <c r="K2" s="25"/>
      <c r="L2" s="25"/>
      <c r="N2" s="2" t="s">
        <v>1</v>
      </c>
    </row>
    <row r="3" spans="2:14" s="80" customFormat="1" ht="12.75" customHeight="1">
      <c r="B3" s="25" t="s">
        <v>0</v>
      </c>
      <c r="C3" s="60"/>
      <c r="D3" s="149" t="s">
        <v>33</v>
      </c>
      <c r="E3" s="60"/>
      <c r="F3" s="25" t="s">
        <v>0</v>
      </c>
      <c r="G3" s="60"/>
      <c r="H3" s="149" t="s">
        <v>33</v>
      </c>
      <c r="I3" s="60"/>
      <c r="J3" s="25" t="s">
        <v>0</v>
      </c>
      <c r="K3" s="25"/>
      <c r="L3" s="25"/>
      <c r="M3" s="81"/>
      <c r="N3" s="9" t="s">
        <v>3</v>
      </c>
    </row>
    <row r="4" spans="1:14" s="14" customFormat="1" ht="15">
      <c r="A4" s="63" t="s">
        <v>77</v>
      </c>
      <c r="D4" s="12"/>
      <c r="E4" s="82"/>
      <c r="F4" s="82"/>
      <c r="H4" s="12"/>
      <c r="I4" s="82"/>
      <c r="J4" s="82"/>
      <c r="K4" s="82"/>
      <c r="L4" s="82" t="s">
        <v>190</v>
      </c>
      <c r="M4" s="82"/>
      <c r="N4" s="57"/>
    </row>
    <row r="5" spans="1:14" ht="12">
      <c r="A5" t="s">
        <v>78</v>
      </c>
      <c r="B5" s="83">
        <v>2200</v>
      </c>
      <c r="C5" s="23"/>
      <c r="D5" s="156">
        <v>2496.4</v>
      </c>
      <c r="F5" s="83">
        <v>2500</v>
      </c>
      <c r="H5" s="156">
        <v>2149.77</v>
      </c>
      <c r="I5" s="76"/>
      <c r="J5" s="83">
        <v>2200</v>
      </c>
      <c r="K5" s="76"/>
      <c r="L5" s="164"/>
      <c r="M5" s="76"/>
      <c r="N5" s="66"/>
    </row>
    <row r="6" spans="1:14" ht="12">
      <c r="A6" t="s">
        <v>52</v>
      </c>
      <c r="B6" s="83">
        <v>4200</v>
      </c>
      <c r="C6" s="23"/>
      <c r="D6" s="156">
        <v>3350</v>
      </c>
      <c r="F6" s="83">
        <v>4200</v>
      </c>
      <c r="H6" s="156">
        <v>2631.36</v>
      </c>
      <c r="I6" s="76"/>
      <c r="J6" s="83">
        <v>3000</v>
      </c>
      <c r="K6" s="76"/>
      <c r="L6" s="165"/>
      <c r="M6" s="76"/>
      <c r="N6" s="66"/>
    </row>
    <row r="7" spans="1:14" ht="12">
      <c r="A7" t="s">
        <v>54</v>
      </c>
      <c r="B7" s="83">
        <v>400</v>
      </c>
      <c r="C7" s="23"/>
      <c r="D7" s="156">
        <v>334.2</v>
      </c>
      <c r="F7" s="83">
        <v>400</v>
      </c>
      <c r="H7" s="156">
        <v>629.16</v>
      </c>
      <c r="I7" s="76"/>
      <c r="J7" s="83">
        <v>700</v>
      </c>
      <c r="K7" s="76"/>
      <c r="L7" s="165"/>
      <c r="M7" s="76"/>
      <c r="N7" s="66"/>
    </row>
    <row r="8" spans="1:14" ht="12">
      <c r="A8" t="s">
        <v>79</v>
      </c>
      <c r="B8" s="83">
        <v>200</v>
      </c>
      <c r="C8" s="23"/>
      <c r="D8" s="156">
        <v>174.6</v>
      </c>
      <c r="F8" s="83">
        <v>200</v>
      </c>
      <c r="H8" s="156">
        <v>199.56</v>
      </c>
      <c r="I8" s="76"/>
      <c r="J8" s="83">
        <v>200</v>
      </c>
      <c r="K8" s="76"/>
      <c r="L8" s="165"/>
      <c r="M8" s="76"/>
      <c r="N8" s="66"/>
    </row>
    <row r="9" spans="1:14" ht="12">
      <c r="A9" t="s">
        <v>80</v>
      </c>
      <c r="B9" s="83">
        <v>600</v>
      </c>
      <c r="C9" s="23"/>
      <c r="D9" s="156">
        <v>2498.95</v>
      </c>
      <c r="F9" s="83">
        <v>1000</v>
      </c>
      <c r="H9" s="156">
        <v>0</v>
      </c>
      <c r="I9" s="76"/>
      <c r="J9" s="83">
        <v>0</v>
      </c>
      <c r="K9" s="76"/>
      <c r="L9" s="165"/>
      <c r="M9" s="76"/>
      <c r="N9" s="66"/>
    </row>
    <row r="10" spans="1:14" ht="12">
      <c r="A10" t="s">
        <v>81</v>
      </c>
      <c r="B10" s="83">
        <v>5000</v>
      </c>
      <c r="C10" s="23"/>
      <c r="D10" s="156">
        <v>9504.13</v>
      </c>
      <c r="F10" s="83">
        <v>5000</v>
      </c>
      <c r="H10" s="156">
        <v>6033.6</v>
      </c>
      <c r="I10" s="76"/>
      <c r="J10" s="83">
        <v>6100</v>
      </c>
      <c r="K10" s="76"/>
      <c r="L10" s="165"/>
      <c r="M10" s="76"/>
      <c r="N10" s="66"/>
    </row>
    <row r="11" spans="1:14" ht="12">
      <c r="A11" t="s">
        <v>82</v>
      </c>
      <c r="B11" s="83">
        <v>2000</v>
      </c>
      <c r="C11" s="23"/>
      <c r="D11" s="156">
        <v>1648.92</v>
      </c>
      <c r="F11" s="83">
        <v>2000</v>
      </c>
      <c r="H11" s="156">
        <v>1149.6</v>
      </c>
      <c r="I11" s="76"/>
      <c r="J11" s="83">
        <v>1500</v>
      </c>
      <c r="K11" s="76"/>
      <c r="L11" s="165"/>
      <c r="M11" s="76"/>
      <c r="N11" s="66"/>
    </row>
    <row r="12" spans="1:14" ht="12">
      <c r="A12" t="s">
        <v>83</v>
      </c>
      <c r="B12" s="83">
        <v>200</v>
      </c>
      <c r="C12" s="23"/>
      <c r="D12" s="156">
        <v>0</v>
      </c>
      <c r="F12" s="83">
        <v>100</v>
      </c>
      <c r="H12" s="156">
        <v>380.52</v>
      </c>
      <c r="I12" s="76"/>
      <c r="J12" s="83">
        <v>400</v>
      </c>
      <c r="K12" s="76"/>
      <c r="L12" s="165"/>
      <c r="M12" s="76"/>
      <c r="N12" s="66"/>
    </row>
    <row r="13" spans="1:14" ht="12">
      <c r="A13" t="s">
        <v>84</v>
      </c>
      <c r="B13" s="83">
        <v>1000</v>
      </c>
      <c r="C13" s="23"/>
      <c r="D13" s="156">
        <v>320</v>
      </c>
      <c r="F13" s="83">
        <v>500</v>
      </c>
      <c r="H13" s="156">
        <v>188.28</v>
      </c>
      <c r="I13" s="76"/>
      <c r="J13" s="83">
        <v>200</v>
      </c>
      <c r="K13" s="76"/>
      <c r="L13" s="165"/>
      <c r="M13" s="76"/>
      <c r="N13" s="66"/>
    </row>
    <row r="14" spans="1:14" ht="12">
      <c r="A14" t="s">
        <v>85</v>
      </c>
      <c r="B14" s="83">
        <v>50</v>
      </c>
      <c r="C14" s="23"/>
      <c r="D14" s="156">
        <v>25</v>
      </c>
      <c r="F14" s="83">
        <v>50</v>
      </c>
      <c r="H14" s="156">
        <v>25</v>
      </c>
      <c r="I14" s="76"/>
      <c r="J14" s="83">
        <v>50</v>
      </c>
      <c r="K14" s="76"/>
      <c r="L14" s="165"/>
      <c r="M14" s="76"/>
      <c r="N14" s="66"/>
    </row>
    <row r="15" spans="1:14" ht="12">
      <c r="A15" t="s">
        <v>167</v>
      </c>
      <c r="B15" s="83">
        <v>450</v>
      </c>
      <c r="C15" s="23"/>
      <c r="D15" s="156">
        <v>400</v>
      </c>
      <c r="F15" s="83">
        <v>450</v>
      </c>
      <c r="H15" s="156">
        <v>400</v>
      </c>
      <c r="I15" s="76"/>
      <c r="J15" s="83">
        <v>450</v>
      </c>
      <c r="K15" s="76"/>
      <c r="L15" s="165"/>
      <c r="M15" s="76"/>
      <c r="N15" s="66"/>
    </row>
    <row r="16" spans="1:14" ht="12">
      <c r="A16" t="s">
        <v>86</v>
      </c>
      <c r="B16" s="83">
        <v>25000</v>
      </c>
      <c r="C16" s="23"/>
      <c r="D16" s="156">
        <v>370.79</v>
      </c>
      <c r="F16" s="83">
        <v>0</v>
      </c>
      <c r="H16" s="156">
        <v>438.81</v>
      </c>
      <c r="I16" s="76"/>
      <c r="J16" s="83">
        <v>0</v>
      </c>
      <c r="K16" s="76"/>
      <c r="L16" s="165"/>
      <c r="M16" s="76"/>
      <c r="N16" s="66"/>
    </row>
    <row r="17" spans="1:14" ht="12">
      <c r="A17" t="s">
        <v>87</v>
      </c>
      <c r="B17" s="83">
        <v>500</v>
      </c>
      <c r="C17" s="23"/>
      <c r="D17" s="156">
        <v>0</v>
      </c>
      <c r="F17" s="83">
        <v>500</v>
      </c>
      <c r="H17" s="156">
        <v>0</v>
      </c>
      <c r="I17" s="76"/>
      <c r="J17" s="83">
        <v>0</v>
      </c>
      <c r="K17" s="76"/>
      <c r="L17" s="165"/>
      <c r="M17" s="76"/>
      <c r="N17" s="66"/>
    </row>
    <row r="18" spans="1:14" ht="12">
      <c r="A18" s="12" t="s">
        <v>88</v>
      </c>
      <c r="B18" s="83">
        <v>1000</v>
      </c>
      <c r="C18" s="23"/>
      <c r="D18" s="156">
        <v>0</v>
      </c>
      <c r="F18" s="83">
        <v>500</v>
      </c>
      <c r="H18" s="156">
        <v>501.12</v>
      </c>
      <c r="I18" s="76"/>
      <c r="J18" s="83">
        <v>500</v>
      </c>
      <c r="K18" s="76"/>
      <c r="L18" s="165"/>
      <c r="M18" s="76"/>
      <c r="N18" s="66"/>
    </row>
    <row r="19" spans="1:14" ht="12">
      <c r="A19" t="s">
        <v>89</v>
      </c>
      <c r="B19" s="83">
        <v>27945</v>
      </c>
      <c r="C19" s="23"/>
      <c r="D19" s="156">
        <v>0</v>
      </c>
      <c r="F19" s="83">
        <v>27945</v>
      </c>
      <c r="H19" s="156">
        <v>29646</v>
      </c>
      <c r="I19" s="76"/>
      <c r="J19" s="83">
        <v>29646</v>
      </c>
      <c r="K19" s="76"/>
      <c r="L19" s="165"/>
      <c r="M19" s="76"/>
      <c r="N19" s="66"/>
    </row>
    <row r="20" spans="1:14" ht="12.75">
      <c r="A20" s="74" t="s">
        <v>90</v>
      </c>
      <c r="B20" s="82">
        <f>SUM(B5:B19)</f>
        <v>70745</v>
      </c>
      <c r="C20" s="23"/>
      <c r="D20" s="157">
        <f>SUM(D5:D19)</f>
        <v>21122.989999999998</v>
      </c>
      <c r="E20" s="82"/>
      <c r="F20" s="82">
        <f>SUM(F5:F19)</f>
        <v>45345</v>
      </c>
      <c r="H20" s="157">
        <f>SUM(H5:H19)</f>
        <v>44372.78</v>
      </c>
      <c r="I20" s="82"/>
      <c r="J20" s="82">
        <f>SUM(J5:J19)</f>
        <v>44946</v>
      </c>
      <c r="K20" s="82"/>
      <c r="L20" s="82"/>
      <c r="M20" s="82"/>
      <c r="N20" s="69">
        <f>J20/F20-1</f>
        <v>-0.008799206086668843</v>
      </c>
    </row>
    <row r="21" spans="1:14" s="4" customFormat="1" ht="15">
      <c r="A21"/>
      <c r="B21" s="84"/>
      <c r="D21" s="84"/>
      <c r="E21" s="84"/>
      <c r="F21" s="84"/>
      <c r="H21" s="84"/>
      <c r="I21" s="84"/>
      <c r="J21" s="84"/>
      <c r="K21" s="84"/>
      <c r="L21" s="84"/>
      <c r="M21" s="84"/>
      <c r="N21" s="66"/>
    </row>
    <row r="22" spans="2:14" ht="12">
      <c r="B22" s="76"/>
      <c r="C22" s="23"/>
      <c r="F22" s="76"/>
      <c r="H22" s="157"/>
      <c r="I22" s="76"/>
      <c r="J22" s="76"/>
      <c r="K22" s="76"/>
      <c r="L22" s="76"/>
      <c r="M22" s="76"/>
      <c r="N22" s="66"/>
    </row>
    <row r="23" spans="1:14" ht="15">
      <c r="A23" s="63" t="s">
        <v>91</v>
      </c>
      <c r="B23" s="76"/>
      <c r="C23" s="23"/>
      <c r="F23" s="76"/>
      <c r="H23" s="157"/>
      <c r="I23" s="76"/>
      <c r="J23" s="76"/>
      <c r="K23" s="76"/>
      <c r="L23" s="76"/>
      <c r="M23" s="76"/>
      <c r="N23" s="66"/>
    </row>
    <row r="24" spans="1:14" ht="12">
      <c r="A24" t="s">
        <v>92</v>
      </c>
      <c r="B24" s="83">
        <v>4031</v>
      </c>
      <c r="C24" s="23"/>
      <c r="D24" s="156">
        <v>4030.57</v>
      </c>
      <c r="F24" s="83">
        <v>4255</v>
      </c>
      <c r="H24" s="156">
        <v>4254</v>
      </c>
      <c r="I24" s="76"/>
      <c r="J24" s="83">
        <v>4600</v>
      </c>
      <c r="K24" s="76"/>
      <c r="L24" s="164"/>
      <c r="M24" s="76"/>
      <c r="N24" s="66"/>
    </row>
    <row r="25" spans="1:14" s="14" customFormat="1" ht="12.75">
      <c r="A25" s="74" t="s">
        <v>90</v>
      </c>
      <c r="B25" s="82">
        <f>SUM(B24)</f>
        <v>4031</v>
      </c>
      <c r="D25" s="157">
        <f>SUM(D24)</f>
        <v>4030.57</v>
      </c>
      <c r="E25" s="82"/>
      <c r="F25" s="82">
        <f>SUM(F24)</f>
        <v>4255</v>
      </c>
      <c r="H25" s="157">
        <f>SUM(H24)</f>
        <v>4254</v>
      </c>
      <c r="I25" s="82"/>
      <c r="J25" s="82">
        <f>SUM(J24)</f>
        <v>4600</v>
      </c>
      <c r="K25" s="82"/>
      <c r="L25" s="82"/>
      <c r="M25" s="82"/>
      <c r="N25" s="69">
        <f>J25/F25-1</f>
        <v>0.08108108108108114</v>
      </c>
    </row>
    <row r="26" spans="2:14" ht="12">
      <c r="B26" s="76"/>
      <c r="C26" s="23"/>
      <c r="F26" s="76"/>
      <c r="H26" s="157"/>
      <c r="I26" s="76"/>
      <c r="J26" s="76"/>
      <c r="K26" s="76"/>
      <c r="L26" s="76"/>
      <c r="M26" s="76"/>
      <c r="N26" s="66"/>
    </row>
    <row r="27" spans="2:14" ht="12">
      <c r="B27" s="76"/>
      <c r="C27" s="23"/>
      <c r="F27" s="76"/>
      <c r="H27" s="157"/>
      <c r="I27" s="76"/>
      <c r="J27" s="76"/>
      <c r="K27" s="76"/>
      <c r="L27" s="76"/>
      <c r="M27" s="76"/>
      <c r="N27" s="66"/>
    </row>
    <row r="28" spans="2:14" ht="12">
      <c r="B28" s="76"/>
      <c r="C28" s="23"/>
      <c r="F28" s="76"/>
      <c r="H28" s="157"/>
      <c r="I28" s="76"/>
      <c r="J28" s="76"/>
      <c r="K28" s="76"/>
      <c r="L28" s="76"/>
      <c r="M28" s="76"/>
      <c r="N28" s="66"/>
    </row>
    <row r="29" spans="1:14" s="41" customFormat="1" ht="14.25" thickBot="1">
      <c r="A29" s="86" t="s">
        <v>93</v>
      </c>
      <c r="B29" s="87">
        <f>SUM(B20+B25)</f>
        <v>74776</v>
      </c>
      <c r="D29" s="158">
        <f>SUM(D20+D25)</f>
        <v>25153.559999999998</v>
      </c>
      <c r="E29" s="6"/>
      <c r="F29" s="87">
        <f>SUM(F20+F25)</f>
        <v>49600</v>
      </c>
      <c r="H29" s="158">
        <f>SUM(H20+H25)</f>
        <v>48626.78</v>
      </c>
      <c r="I29" s="6"/>
      <c r="J29" s="87">
        <f>SUM(J20+J25)</f>
        <v>49546</v>
      </c>
      <c r="K29" s="6"/>
      <c r="L29" s="166"/>
      <c r="M29" s="6"/>
      <c r="N29" s="69">
        <f>J29/F29-1</f>
        <v>-0.0010887096774193639</v>
      </c>
    </row>
    <row r="30" ht="12.75" thickTop="1">
      <c r="N30" s="66"/>
    </row>
  </sheetData>
  <sheetProtection selectLockedCells="1" selectUnlockedCells="1"/>
  <printOptions horizontalCentered="1"/>
  <pageMargins left="0.25" right="0.25" top="1" bottom="0.75" header="0.5118055555555555" footer="0.5"/>
  <pageSetup horizontalDpi="300" verticalDpi="300" orientation="landscape" r:id="rId1"/>
  <headerFooter alignWithMargins="0"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</dc:creator>
  <cp:keywords/>
  <dc:description/>
  <cp:lastModifiedBy>Tricia</cp:lastModifiedBy>
  <cp:lastPrinted>2017-11-07T18:01:05Z</cp:lastPrinted>
  <dcterms:created xsi:type="dcterms:W3CDTF">2016-09-22T21:17:22Z</dcterms:created>
  <dcterms:modified xsi:type="dcterms:W3CDTF">2017-11-07T18:01:10Z</dcterms:modified>
  <cp:category/>
  <cp:version/>
  <cp:contentType/>
  <cp:contentStatus/>
</cp:coreProperties>
</file>