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69" firstSheet="6" activeTab="11"/>
  </bookViews>
  <sheets>
    <sheet name="2019Budget" sheetId="1" r:id="rId1"/>
    <sheet name="BudgetNotice" sheetId="2" r:id="rId2"/>
    <sheet name="2019BudgDrft" sheetId="3" r:id="rId3"/>
    <sheet name="2019Rev" sheetId="4" r:id="rId4"/>
    <sheet name="RevChart" sheetId="5" r:id="rId5"/>
    <sheet name="2019Exp" sheetId="6" r:id="rId6"/>
    <sheet name="ExpChart" sheetId="7" r:id="rId7"/>
    <sheet name="GenGov" sheetId="8" r:id="rId8"/>
    <sheet name="Public Safety" sheetId="9" r:id="rId9"/>
    <sheet name="PublicWorks" sheetId="10" r:id="rId10"/>
    <sheet name="CulRecEd" sheetId="11" r:id="rId11"/>
    <sheet name="CaptOutlay" sheetId="12" r:id="rId12"/>
    <sheet name="TID-ConsDevlpm" sheetId="13" r:id="rId13"/>
    <sheet name="PWneeds" sheetId="14" r:id="rId14"/>
  </sheets>
  <definedNames/>
  <calcPr fullCalcOnLoad="1"/>
</workbook>
</file>

<file path=xl/sharedStrings.xml><?xml version="1.0" encoding="utf-8"?>
<sst xmlns="http://schemas.openxmlformats.org/spreadsheetml/2006/main" count="423" uniqueCount="215">
  <si>
    <t>Budget</t>
  </si>
  <si>
    <t xml:space="preserve">% of </t>
  </si>
  <si>
    <t>REVENUE</t>
  </si>
  <si>
    <t>Change</t>
  </si>
  <si>
    <t>TAXES:</t>
  </si>
  <si>
    <t xml:space="preserve">     GENERAL PROPERTY</t>
  </si>
  <si>
    <t xml:space="preserve">     PERSONAL PROPERTY</t>
  </si>
  <si>
    <t>INTERGOVERNMENTAL</t>
  </si>
  <si>
    <t xml:space="preserve">EXPENDITURE RESTRAINT </t>
  </si>
  <si>
    <t>LICENSES &amp; PERMITS</t>
  </si>
  <si>
    <t>PUBLIC CHARGES</t>
  </si>
  <si>
    <t>MISCELLANEOUS</t>
  </si>
  <si>
    <t>TOTAL REVENUE</t>
  </si>
  <si>
    <t>EXPENDITURES</t>
  </si>
  <si>
    <t>GENERAL GOVERNMENT</t>
  </si>
  <si>
    <t>PUBLIC SAFETY</t>
  </si>
  <si>
    <t>PUBLIC WORKS</t>
  </si>
  <si>
    <t>HEALTH &amp; HUMAN SERVICES</t>
  </si>
  <si>
    <t>CULTURE/RECRTN/EDUC</t>
  </si>
  <si>
    <t>CAPITAL OUTLAY</t>
  </si>
  <si>
    <t>DEBT SERVICE (DS)</t>
  </si>
  <si>
    <t>TOTAL EXPENDITURES</t>
  </si>
  <si>
    <t xml:space="preserve">APPROVAL: </t>
  </si>
  <si>
    <t>AYE</t>
  </si>
  <si>
    <t>NAY</t>
  </si>
  <si>
    <t xml:space="preserve">SUBMITTED BY:  </t>
  </si>
  <si>
    <r>
      <t xml:space="preserve">ATTEST:  </t>
    </r>
    <r>
      <rPr>
        <b/>
        <sz val="20"/>
        <rFont val="Script"/>
        <family val="4"/>
      </rPr>
      <t xml:space="preserve"> </t>
    </r>
  </si>
  <si>
    <t>Patricia Schutte</t>
  </si>
  <si>
    <t>Village President</t>
  </si>
  <si>
    <t>Village Clerk/Treasurer</t>
  </si>
  <si>
    <t>Adjustm.</t>
  </si>
  <si>
    <t>Act/Est</t>
  </si>
  <si>
    <t>EXPENDITURE RESTRAINT PROG.</t>
  </si>
  <si>
    <t>PUBLIC CHARGES: G/BAGS</t>
  </si>
  <si>
    <t>MISCELLANEOUS:</t>
  </si>
  <si>
    <t xml:space="preserve">     INTEREST</t>
  </si>
  <si>
    <t xml:space="preserve">     COMM.CENTER/PARK PAVLN</t>
  </si>
  <si>
    <t xml:space="preserve">     FIREWORKS</t>
  </si>
  <si>
    <t xml:space="preserve">     FIRE DEPARTMENT</t>
  </si>
  <si>
    <t>HEALTH AND HUMAN SERV.</t>
  </si>
  <si>
    <t>CULTURE - RECRTN - EDUC.</t>
  </si>
  <si>
    <t>DEBIT SERVICE</t>
  </si>
  <si>
    <t>BOARD &amp; EMPLOYEES</t>
  </si>
  <si>
    <t>BOARD:  WAGES &amp; BENEFITS</t>
  </si>
  <si>
    <t>CLERK-TREASURER: W/B</t>
  </si>
  <si>
    <t xml:space="preserve">PUBLIC WORKS: W/B    </t>
  </si>
  <si>
    <t>UTILITY: W/B</t>
  </si>
  <si>
    <t>OFFICE</t>
  </si>
  <si>
    <t>POSTAGE</t>
  </si>
  <si>
    <t>HEAT &amp; ELECTRIC</t>
  </si>
  <si>
    <t>TELEPHONE &amp; INTERNET</t>
  </si>
  <si>
    <t>WATER-SEWER</t>
  </si>
  <si>
    <t>COMPUTER SUPPLIES &amp; SOFTWARE</t>
  </si>
  <si>
    <t>OFF. MATRLS &amp; CLNING SUPPLIES</t>
  </si>
  <si>
    <t>BONDING</t>
  </si>
  <si>
    <t>PUBLICATIONS</t>
  </si>
  <si>
    <t>MEMBERSHIP DUES</t>
  </si>
  <si>
    <t>MILEAGE</t>
  </si>
  <si>
    <t>EDUCATION: SEMINARS-CONF.</t>
  </si>
  <si>
    <t>TAX ROLL PREP &amp; EXPENSES</t>
  </si>
  <si>
    <t>INSURANCE</t>
  </si>
  <si>
    <t>GENERAL LIABILITY</t>
  </si>
  <si>
    <t>AUTOMOTIVE</t>
  </si>
  <si>
    <t>WORKERS COMPENSATION</t>
  </si>
  <si>
    <t>COMMERCIAL PROPERTY</t>
  </si>
  <si>
    <t>ASSESSOR</t>
  </si>
  <si>
    <t>BOARD OF REVIEW</t>
  </si>
  <si>
    <t>ELECTIONS</t>
  </si>
  <si>
    <t>INSPECTORS:  SALARIES &amp; MEALS</t>
  </si>
  <si>
    <t>EDGE VOTING MACHINE - MAINT.</t>
  </si>
  <si>
    <t>ELECTION TRAININGS</t>
  </si>
  <si>
    <t>GENERAL GOVERNM. TOTAL</t>
  </si>
  <si>
    <t>PUBLIC SAFETY BUDGET</t>
  </si>
  <si>
    <t>FIRE DEPARTMENT</t>
  </si>
  <si>
    <t>FIRE FIGHTER PAY</t>
  </si>
  <si>
    <t>CELL PHONE</t>
  </si>
  <si>
    <t>BUILDING MAINTENANCE</t>
  </si>
  <si>
    <t>EQUIPMENT MAINTENANCE</t>
  </si>
  <si>
    <t>FUEL</t>
  </si>
  <si>
    <t>MEETINGS &amp; SNACKS</t>
  </si>
  <si>
    <t>EDUCATION &amp; TRAINING</t>
  </si>
  <si>
    <t>DUES</t>
  </si>
  <si>
    <t>FD PICNIC</t>
  </si>
  <si>
    <t>BANQUET</t>
  </si>
  <si>
    <t>MISC: Equip/Off.supplies/flowers/etc..</t>
  </si>
  <si>
    <t>FIRE HYDRANTS</t>
  </si>
  <si>
    <t>SUBTOTAL</t>
  </si>
  <si>
    <t>EMS</t>
  </si>
  <si>
    <t>COLEMAN AREA RESCUE SQUAD</t>
  </si>
  <si>
    <t>PUBLIC SAFETY TOTAL</t>
  </si>
  <si>
    <t>PUBLIC WORKS DEPARTMENT BUDGET</t>
  </si>
  <si>
    <t xml:space="preserve">STREETS </t>
  </si>
  <si>
    <t>ELECTRIC - LIGHTS</t>
  </si>
  <si>
    <t>PLOWING</t>
  </si>
  <si>
    <t>SALT</t>
  </si>
  <si>
    <t>M/R-PATCH-SEALING-DRAINAGE-SIDEWALKS</t>
  </si>
  <si>
    <t>GARBAGE COLLECTION</t>
  </si>
  <si>
    <t>FUEL-M/R-TAGS</t>
  </si>
  <si>
    <t>TIPPING FEES</t>
  </si>
  <si>
    <t>SHOP &amp; GENERAL M/R</t>
  </si>
  <si>
    <t>ELECTRIC &amp; HEATING</t>
  </si>
  <si>
    <t>SMALL TOOLS &amp; SUPPLIES</t>
  </si>
  <si>
    <t>FUEL - PICK UP-MOWER</t>
  </si>
  <si>
    <t>PUBLIC WORKS TOTAL</t>
  </si>
  <si>
    <t>CULTURE-RECREATION-EDUCATION BUDGET</t>
  </si>
  <si>
    <t>PARKS</t>
  </si>
  <si>
    <t>WATER/SEWER</t>
  </si>
  <si>
    <t>ELECTRIC</t>
  </si>
  <si>
    <t>SECURITY SYSTEM</t>
  </si>
  <si>
    <t>RECYCLING</t>
  </si>
  <si>
    <t>ANNUAL CELEBRRATION</t>
  </si>
  <si>
    <t>FIREWORKS</t>
  </si>
  <si>
    <t>CARSHOW</t>
  </si>
  <si>
    <t>COMMUNTIY CENTER</t>
  </si>
  <si>
    <t>ELECTRIC &amp; HEAT</t>
  </si>
  <si>
    <t xml:space="preserve">SUPPLIES </t>
  </si>
  <si>
    <t>LIBRARY</t>
  </si>
  <si>
    <t>TOTAL</t>
  </si>
  <si>
    <t>ATTORNEY</t>
  </si>
  <si>
    <t>ENGINEER</t>
  </si>
  <si>
    <t>ACCOUNTANT</t>
  </si>
  <si>
    <t>WDOR -  TID FEE</t>
  </si>
  <si>
    <t>CAPITAL OUTLAY BUDGET</t>
  </si>
  <si>
    <t>STREETS</t>
  </si>
  <si>
    <t>PUBLIC WORKS FUNDS</t>
  </si>
  <si>
    <t>CULT.-RECREATION-EDUC. FUNDS</t>
  </si>
  <si>
    <t>PUBLIC SAFETY FUNDS</t>
  </si>
  <si>
    <t>TOTAL CAPITAL OUTLAY</t>
  </si>
  <si>
    <r>
      <t xml:space="preserve">STREET LOAN #9004 </t>
    </r>
    <r>
      <rPr>
        <sz val="9"/>
        <rFont val="Arial"/>
        <family val="2"/>
      </rPr>
      <t>(5yr-2018)</t>
    </r>
  </si>
  <si>
    <t>PUBLIC WORK NEEDS</t>
  </si>
  <si>
    <t>PARK</t>
  </si>
  <si>
    <t>2 Garbage cans</t>
  </si>
  <si>
    <t>Picnic Table</t>
  </si>
  <si>
    <t>Grill</t>
  </si>
  <si>
    <t>Surveying</t>
  </si>
  <si>
    <t>Expand parking lot - clean out brush &amp; trees</t>
  </si>
  <si>
    <t>Pavement by basketball hoop</t>
  </si>
  <si>
    <t>New light pole replacing WPS pole</t>
  </si>
  <si>
    <t>V.HALL</t>
  </si>
  <si>
    <t>Landscape corner by V.Hall</t>
  </si>
  <si>
    <t>Paint V.Hall</t>
  </si>
  <si>
    <t>V.Hall bathroom</t>
  </si>
  <si>
    <t>2 cameras on corner of Cty. Q &amp; Bus 141</t>
  </si>
  <si>
    <t>Pave road</t>
  </si>
  <si>
    <t>COMM.CENTER</t>
  </si>
  <si>
    <t>CC ceiling</t>
  </si>
  <si>
    <t>CC accordian door</t>
  </si>
  <si>
    <t>Tax Levy &amp; Mill Rate History for Village</t>
  </si>
  <si>
    <t xml:space="preserve">Tax Levy </t>
  </si>
  <si>
    <t>=</t>
  </si>
  <si>
    <r>
      <t xml:space="preserve">Patricia Schutte, </t>
    </r>
    <r>
      <rPr>
        <sz val="8"/>
        <rFont val="Arial"/>
        <family val="2"/>
      </rPr>
      <t>WCMC</t>
    </r>
  </si>
  <si>
    <t>2017</t>
  </si>
  <si>
    <t>AIR PACK TESTING/INSPECTIONS</t>
  </si>
  <si>
    <t>141 BUSINESS PARK</t>
  </si>
  <si>
    <t>WPS: ELECTRIC-GAS</t>
  </si>
  <si>
    <t>UTILITIES: WS</t>
  </si>
  <si>
    <t>MISC: DEVLPR.AGRMT</t>
  </si>
  <si>
    <t xml:space="preserve">CHRISTMAS </t>
  </si>
  <si>
    <t>MISC / MTGS / ACCOUNTANT</t>
  </si>
  <si>
    <t>$9.45/1000</t>
  </si>
  <si>
    <t>WDOT - GTA</t>
  </si>
  <si>
    <t>MSIP</t>
  </si>
  <si>
    <t>Terry Earley</t>
  </si>
  <si>
    <t>$9.79/1000</t>
  </si>
  <si>
    <t>2018</t>
  </si>
  <si>
    <t>CHIPPING - WEED CONTROL</t>
  </si>
  <si>
    <t xml:space="preserve">SUPPORT </t>
  </si>
  <si>
    <t>Adjustments</t>
  </si>
  <si>
    <t>ADMINISTRATION</t>
  </si>
  <si>
    <t>TID LOAN #208868</t>
  </si>
  <si>
    <t>New pole for cameras</t>
  </si>
  <si>
    <t>RETAINING WALL</t>
  </si>
  <si>
    <t>BUILDING</t>
  </si>
  <si>
    <t>FD EQUIPMENT REPLACEMENT</t>
  </si>
  <si>
    <t>COMMUNITY CENTER</t>
  </si>
  <si>
    <t xml:space="preserve">LAND ACQUISITIONS </t>
  </si>
  <si>
    <t>TID #1 - CONSERVATION &amp; DEVELOPMENT BUDGET</t>
  </si>
  <si>
    <t>TID#1-CONSERV &amp; DEVELOPM</t>
  </si>
  <si>
    <t>Cancel</t>
  </si>
  <si>
    <t>DONE</t>
  </si>
  <si>
    <t>Lawn Mower</t>
  </si>
  <si>
    <t>EQUIPMENT - Mower</t>
  </si>
  <si>
    <t>TOTAL DEBIT SERVICE</t>
  </si>
  <si>
    <t>Revised: Oct. 2017</t>
  </si>
  <si>
    <t xml:space="preserve">TRANSFERS OUT </t>
  </si>
  <si>
    <t>WALERK ST</t>
  </si>
  <si>
    <t>OTHER FINANCIAL REV</t>
  </si>
  <si>
    <t>% Changed</t>
  </si>
  <si>
    <t>2019</t>
  </si>
  <si>
    <t>BUDGET APPROVED ON:   November 5, 2018</t>
  </si>
  <si>
    <t xml:space="preserve">       FOR YEAR ENDING DECEMBER 31, 2019</t>
  </si>
  <si>
    <t>$10.09/1000</t>
  </si>
  <si>
    <t>ELECTION MATERIALS &amp; MILEAGE</t>
  </si>
  <si>
    <t>Notice is hereby given that the Village Of Pound Board of Trustees will hold a public hearing on the 2019 Proposed Budget</t>
  </si>
  <si>
    <t xml:space="preserve">on Monday, November 5, 2018 at 6:00pm at the Village Of Pound Hall.  All interested taxpayers and residents of the </t>
  </si>
  <si>
    <t>STREET SWEEPER</t>
  </si>
  <si>
    <t>EQUIPMENT M/R</t>
  </si>
  <si>
    <t>EQUIPMENT M/R &amp; RENTALS</t>
  </si>
  <si>
    <t>LAWNCARE &amp; BALL FIELD</t>
  </si>
  <si>
    <t xml:space="preserve">STREETS  </t>
  </si>
  <si>
    <t>TAX INCREMENT DISTRICT #1</t>
  </si>
  <si>
    <t>CONSERVATION &amp; DEVELOPMENT</t>
  </si>
  <si>
    <t>CONSERV &amp; DEVELOPM</t>
  </si>
  <si>
    <t xml:space="preserve">OTHER FINANCING </t>
  </si>
  <si>
    <t xml:space="preserve">DEBT SERVICE </t>
  </si>
  <si>
    <t>Dated this  9th  day of October, 2018</t>
  </si>
  <si>
    <t xml:space="preserve">     STREET SWEEPER</t>
  </si>
  <si>
    <t>CONSERV-DEVELOPM.</t>
  </si>
  <si>
    <t xml:space="preserve">public inspection during the following office hours on Monday - Thursday from 7:00am to 4:30pm. </t>
  </si>
  <si>
    <t>Village Of Pound are encouraged to attend.  A detailed copy of the proposed 2019 Budget is at the clerk's office for</t>
  </si>
  <si>
    <t>PUBLISHED:  November 6, 2018</t>
  </si>
  <si>
    <t>MOTION BY:  David Navis</t>
  </si>
  <si>
    <t>SECOND BY:   Gerald Rogge</t>
  </si>
  <si>
    <t>ABSENT</t>
  </si>
  <si>
    <t xml:space="preserve">    ABSTAIN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</si>
</sst>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0.000%"/>
    <numFmt numFmtId="166" formatCode="mmmm\ d&quot;, &quot;yyyy;@"/>
    <numFmt numFmtId="167" formatCode="0.0%"/>
    <numFmt numFmtId="168" formatCode="_(* #,##0.00_);_(* \(#,##0.00\);_(* \-??_);_(@_)"/>
  </numFmts>
  <fonts count="67"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Segoe Print"/>
      <family val="0"/>
    </font>
    <font>
      <b/>
      <sz val="20"/>
      <name val="Script"/>
      <family val="4"/>
    </font>
    <font>
      <b/>
      <sz val="14"/>
      <name val="Segoe Script"/>
      <family val="2"/>
    </font>
    <font>
      <b/>
      <u val="single"/>
      <sz val="1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1" fillId="0" borderId="10" xfId="44" applyFont="1" applyFill="1" applyBorder="1" applyAlignment="1" applyProtection="1">
      <alignment horizontal="center"/>
      <protection/>
    </xf>
    <xf numFmtId="164" fontId="1" fillId="0" borderId="0" xfId="44" applyFont="1" applyFill="1" applyBorder="1" applyAlignment="1" applyProtection="1">
      <alignment horizontal="center"/>
      <protection/>
    </xf>
    <xf numFmtId="164" fontId="0" fillId="0" borderId="0" xfId="44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44" applyFont="1" applyFill="1" applyBorder="1" applyAlignment="1" applyProtection="1">
      <alignment/>
      <protection/>
    </xf>
    <xf numFmtId="165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1" xfId="44" applyFont="1" applyFill="1" applyBorder="1" applyAlignment="1" applyProtection="1">
      <alignment/>
      <protection/>
    </xf>
    <xf numFmtId="164" fontId="5" fillId="0" borderId="0" xfId="44" applyFont="1" applyFill="1" applyBorder="1" applyAlignment="1" applyProtection="1">
      <alignment/>
      <protection/>
    </xf>
    <xf numFmtId="165" fontId="5" fillId="0" borderId="0" xfId="59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6" fontId="0" fillId="0" borderId="0" xfId="44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164" fontId="9" fillId="0" borderId="0" xfId="44" applyFont="1" applyFill="1" applyBorder="1" applyAlignment="1" applyProtection="1">
      <alignment/>
      <protection/>
    </xf>
    <xf numFmtId="164" fontId="0" fillId="0" borderId="0" xfId="44" applyFont="1" applyFill="1" applyBorder="1" applyAlignment="1" applyProtection="1">
      <alignment horizontal="left"/>
      <protection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4" fontId="5" fillId="0" borderId="0" xfId="44" applyFont="1" applyFill="1" applyBorder="1" applyAlignment="1" applyProtection="1">
      <alignment horizontal="center"/>
      <protection/>
    </xf>
    <xf numFmtId="167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5" fillId="0" borderId="12" xfId="44" applyFont="1" applyFill="1" applyBorder="1" applyAlignment="1" applyProtection="1">
      <alignment/>
      <protection/>
    </xf>
    <xf numFmtId="167" fontId="5" fillId="0" borderId="0" xfId="59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44" applyFont="1" applyFill="1" applyBorder="1" applyAlignment="1" applyProtection="1">
      <alignment horizontal="right"/>
      <protection/>
    </xf>
    <xf numFmtId="164" fontId="0" fillId="0" borderId="0" xfId="44" applyFont="1" applyFill="1" applyBorder="1" applyAlignment="1" applyProtection="1">
      <alignment horizontal="center"/>
      <protection/>
    </xf>
    <xf numFmtId="49" fontId="5" fillId="0" borderId="0" xfId="44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164" fontId="13" fillId="0" borderId="0" xfId="44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44" applyFont="1" applyFill="1" applyBorder="1" applyAlignment="1" applyProtection="1">
      <alignment/>
      <protection/>
    </xf>
    <xf numFmtId="164" fontId="0" fillId="0" borderId="13" xfId="0" applyNumberForma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12" xfId="44" applyFont="1" applyFill="1" applyBorder="1" applyAlignment="1" applyProtection="1">
      <alignment horizontal="center"/>
      <protection/>
    </xf>
    <xf numFmtId="168" fontId="0" fillId="0" borderId="0" xfId="0" applyNumberFormat="1" applyBorder="1" applyAlignment="1">
      <alignment/>
    </xf>
    <xf numFmtId="16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2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1" fillId="0" borderId="12" xfId="44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Alignment="1">
      <alignment horizontal="center"/>
    </xf>
    <xf numFmtId="164" fontId="2" fillId="0" borderId="0" xfId="44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0" fontId="18" fillId="0" borderId="0" xfId="0" applyFont="1" applyAlignment="1">
      <alignment/>
    </xf>
    <xf numFmtId="167" fontId="5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64" fontId="20" fillId="0" borderId="10" xfId="44" applyFont="1" applyFill="1" applyBorder="1" applyAlignment="1" applyProtection="1">
      <alignment/>
      <protection/>
    </xf>
    <xf numFmtId="164" fontId="20" fillId="0" borderId="0" xfId="44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21" fillId="0" borderId="0" xfId="0" applyFont="1" applyAlignment="1">
      <alignment/>
    </xf>
    <xf numFmtId="164" fontId="2" fillId="0" borderId="10" xfId="44" applyFont="1" applyFill="1" applyBorder="1" applyAlignment="1" applyProtection="1">
      <alignment/>
      <protection/>
    </xf>
    <xf numFmtId="164" fontId="6" fillId="0" borderId="0" xfId="0" applyNumberFormat="1" applyFont="1" applyAlignment="1">
      <alignment/>
    </xf>
    <xf numFmtId="164" fontId="6" fillId="0" borderId="0" xfId="44" applyFont="1" applyFill="1" applyBorder="1" applyAlignment="1" applyProtection="1">
      <alignment/>
      <protection/>
    </xf>
    <xf numFmtId="0" fontId="13" fillId="0" borderId="0" xfId="0" applyFont="1" applyAlignment="1">
      <alignment horizontal="left"/>
    </xf>
    <xf numFmtId="164" fontId="13" fillId="0" borderId="12" xfId="44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64" fontId="5" fillId="0" borderId="0" xfId="44" applyFont="1" applyAlignment="1">
      <alignment horizontal="left"/>
    </xf>
    <xf numFmtId="164" fontId="5" fillId="0" borderId="0" xfId="44" applyFont="1" applyBorder="1" applyAlignment="1">
      <alignment horizontal="left"/>
    </xf>
    <xf numFmtId="164" fontId="0" fillId="0" borderId="0" xfId="44" applyFont="1" applyAlignment="1">
      <alignment horizontal="left"/>
    </xf>
    <xf numFmtId="164" fontId="0" fillId="0" borderId="0" xfId="44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44" applyFont="1" applyAlignment="1">
      <alignment/>
    </xf>
    <xf numFmtId="164" fontId="0" fillId="0" borderId="0" xfId="44" applyFont="1" applyBorder="1" applyAlignment="1">
      <alignment/>
    </xf>
    <xf numFmtId="0" fontId="22" fillId="0" borderId="0" xfId="0" applyFont="1" applyAlignment="1">
      <alignment horizontal="center"/>
    </xf>
    <xf numFmtId="164" fontId="0" fillId="0" borderId="0" xfId="44" applyFont="1" applyAlignment="1">
      <alignment/>
    </xf>
    <xf numFmtId="164" fontId="0" fillId="0" borderId="0" xfId="44" applyFont="1" applyBorder="1" applyAlignment="1">
      <alignment/>
    </xf>
    <xf numFmtId="164" fontId="5" fillId="0" borderId="0" xfId="44" applyFont="1" applyBorder="1" applyAlignment="1">
      <alignment horizontal="center"/>
    </xf>
    <xf numFmtId="164" fontId="5" fillId="0" borderId="0" xfId="44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4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0" fillId="0" borderId="0" xfId="44" applyFont="1" applyBorder="1" applyAlignment="1">
      <alignment/>
    </xf>
    <xf numFmtId="0" fontId="19" fillId="0" borderId="0" xfId="0" applyFont="1" applyAlignment="1">
      <alignment/>
    </xf>
    <xf numFmtId="164" fontId="19" fillId="0" borderId="0" xfId="44" applyFont="1" applyFill="1" applyBorder="1" applyAlignment="1" applyProtection="1">
      <alignment/>
      <protection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164" fontId="11" fillId="0" borderId="0" xfId="44" applyFont="1" applyFill="1" applyBorder="1" applyAlignment="1" applyProtection="1">
      <alignment/>
      <protection/>
    </xf>
    <xf numFmtId="167" fontId="11" fillId="0" borderId="0" xfId="0" applyNumberFormat="1" applyFont="1" applyAlignment="1">
      <alignment horizontal="center"/>
    </xf>
    <xf numFmtId="164" fontId="0" fillId="0" borderId="14" xfId="44" applyFont="1" applyFill="1" applyBorder="1" applyAlignment="1" applyProtection="1">
      <alignment/>
      <protection/>
    </xf>
    <xf numFmtId="164" fontId="19" fillId="0" borderId="0" xfId="44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10" xfId="44" applyFont="1" applyFill="1" applyBorder="1" applyAlignment="1" applyProtection="1">
      <alignment/>
      <protection/>
    </xf>
    <xf numFmtId="164" fontId="0" fillId="0" borderId="0" xfId="44" applyFont="1" applyFill="1" applyBorder="1" applyAlignment="1" applyProtection="1">
      <alignment/>
      <protection/>
    </xf>
    <xf numFmtId="164" fontId="0" fillId="0" borderId="12" xfId="44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/>
    </xf>
    <xf numFmtId="168" fontId="21" fillId="0" borderId="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11" fillId="0" borderId="12" xfId="44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164" fontId="0" fillId="0" borderId="13" xfId="44" applyFont="1" applyFill="1" applyBorder="1" applyAlignment="1" applyProtection="1">
      <alignment/>
      <protection/>
    </xf>
    <xf numFmtId="164" fontId="0" fillId="0" borderId="15" xfId="44" applyFont="1" applyFill="1" applyBorder="1" applyAlignment="1" applyProtection="1">
      <alignment/>
      <protection/>
    </xf>
    <xf numFmtId="164" fontId="0" fillId="0" borderId="16" xfId="44" applyFont="1" applyFill="1" applyBorder="1" applyAlignment="1" applyProtection="1">
      <alignment/>
      <protection/>
    </xf>
    <xf numFmtId="164" fontId="5" fillId="0" borderId="15" xfId="44" applyFont="1" applyFill="1" applyBorder="1" applyAlignment="1" applyProtection="1">
      <alignment horizontal="center"/>
      <protection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4" fontId="1" fillId="0" borderId="15" xfId="44" applyFont="1" applyFill="1" applyBorder="1" applyAlignment="1" applyProtection="1">
      <alignment horizontal="center"/>
      <protection/>
    </xf>
    <xf numFmtId="164" fontId="5" fillId="0" borderId="15" xfId="44" applyFont="1" applyFill="1" applyBorder="1" applyAlignment="1" applyProtection="1">
      <alignment/>
      <protection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23" fillId="0" borderId="0" xfId="44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2" xfId="44" applyFont="1" applyFill="1" applyBorder="1" applyAlignment="1" applyProtection="1">
      <alignment/>
      <protection/>
    </xf>
    <xf numFmtId="164" fontId="0" fillId="0" borderId="0" xfId="44" applyFont="1" applyFill="1" applyBorder="1" applyAlignment="1" applyProtection="1">
      <alignment horizontal="center"/>
      <protection/>
    </xf>
    <xf numFmtId="0" fontId="66" fillId="0" borderId="0" xfId="0" applyFont="1" applyAlignment="1">
      <alignment horizontal="right"/>
    </xf>
    <xf numFmtId="164" fontId="2" fillId="0" borderId="15" xfId="44" applyFont="1" applyFill="1" applyBorder="1" applyAlignment="1" applyProtection="1">
      <alignment/>
      <protection/>
    </xf>
    <xf numFmtId="168" fontId="5" fillId="0" borderId="17" xfId="0" applyNumberFormat="1" applyFont="1" applyBorder="1" applyAlignment="1">
      <alignment/>
    </xf>
    <xf numFmtId="164" fontId="0" fillId="0" borderId="0" xfId="44" applyAlignment="1">
      <alignment/>
    </xf>
    <xf numFmtId="167" fontId="45" fillId="0" borderId="0" xfId="0" applyNumberFormat="1" applyFont="1" applyAlignment="1">
      <alignment horizontal="left"/>
    </xf>
    <xf numFmtId="164" fontId="0" fillId="0" borderId="15" xfId="44" applyBorder="1" applyAlignment="1">
      <alignment/>
    </xf>
    <xf numFmtId="164" fontId="0" fillId="0" borderId="0" xfId="44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8" xfId="44" applyFont="1" applyBorder="1" applyAlignment="1">
      <alignment/>
    </xf>
    <xf numFmtId="0" fontId="3" fillId="0" borderId="0" xfId="0" applyFont="1" applyAlignment="1">
      <alignment horizontal="left"/>
    </xf>
    <xf numFmtId="167" fontId="0" fillId="0" borderId="0" xfId="59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164" fontId="0" fillId="0" borderId="19" xfId="44" applyFont="1" applyFill="1" applyBorder="1" applyAlignment="1" applyProtection="1">
      <alignment/>
      <protection/>
    </xf>
    <xf numFmtId="164" fontId="0" fillId="0" borderId="19" xfId="44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164" fontId="5" fillId="0" borderId="20" xfId="44" applyFont="1" applyFill="1" applyBorder="1" applyAlignment="1" applyProtection="1">
      <alignment/>
      <protection/>
    </xf>
    <xf numFmtId="164" fontId="0" fillId="0" borderId="20" xfId="44" applyFont="1" applyBorder="1" applyAlignment="1">
      <alignment/>
    </xf>
    <xf numFmtId="0" fontId="0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44" applyBorder="1" applyAlignment="1">
      <alignment/>
    </xf>
    <xf numFmtId="164" fontId="5" fillId="0" borderId="20" xfId="44" applyFont="1" applyBorder="1" applyAlignment="1">
      <alignment/>
    </xf>
    <xf numFmtId="164" fontId="0" fillId="0" borderId="20" xfId="44" applyBorder="1" applyAlignment="1">
      <alignment/>
    </xf>
    <xf numFmtId="164" fontId="5" fillId="0" borderId="20" xfId="0" applyNumberFormat="1" applyFont="1" applyBorder="1" applyAlignment="1">
      <alignment/>
    </xf>
    <xf numFmtId="164" fontId="0" fillId="0" borderId="0" xfId="44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"/>
          <c:y val="0.078"/>
          <c:w val="0.615"/>
          <c:h val="0.842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E4471"/>
                  </a:gs>
                  <a:gs pos="80000">
                    <a:srgbClr val="2B5B95"/>
                  </a:gs>
                  <a:gs pos="100000">
                    <a:srgbClr val="295C9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31F1D"/>
                  </a:gs>
                  <a:gs pos="80000">
                    <a:srgbClr val="982C29"/>
                  </a:gs>
                  <a:gs pos="100000">
                    <a:srgbClr val="9B2A2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42F5D"/>
                  </a:gs>
                  <a:gs pos="80000">
                    <a:srgbClr val="5B407C"/>
                  </a:gs>
                  <a:gs pos="100000">
                    <a:srgbClr val="5B3F7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995013"/>
                  </a:gs>
                  <a:gs pos="80000">
                    <a:srgbClr val="C86A1D"/>
                  </a:gs>
                  <a:gs pos="100000">
                    <a:srgbClr val="CC6A1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gradFill rotWithShape="1">
                <a:gsLst>
                  <a:gs pos="0">
                    <a:srgbClr val="C4825D"/>
                  </a:gs>
                  <a:gs pos="80000">
                    <a:srgbClr val="FFAB7C"/>
                  </a:gs>
                  <a:gs pos="100000">
                    <a:srgbClr val="FFAB7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gradFill rotWithShape="1">
                <a:gsLst>
                  <a:gs pos="0">
                    <a:srgbClr val="8793A9"/>
                  </a:gs>
                  <a:gs pos="80000">
                    <a:srgbClr val="B1C0DD"/>
                  </a:gs>
                  <a:gs pos="100000">
                    <a:srgbClr val="B1C1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spPr>
              <a:gradFill rotWithShape="1">
                <a:gsLst>
                  <a:gs pos="0">
                    <a:srgbClr val="AA8786"/>
                  </a:gs>
                  <a:gs pos="80000">
                    <a:srgbClr val="DEB1B0"/>
                  </a:gs>
                  <a:gs pos="100000">
                    <a:srgbClr val="E0B1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spPr>
              <a:gradFill rotWithShape="1">
                <a:gsLst>
                  <a:gs pos="0">
                    <a:srgbClr val="938C9F"/>
                  </a:gs>
                  <a:gs pos="80000">
                    <a:srgbClr val="C1B7D0"/>
                  </a:gs>
                  <a:gs pos="100000">
                    <a:srgbClr val="C2B8D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Property    $133,000.00 * 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Personal Property        $4,300.00 *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 $155,571.00 * 48%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WDOT GTA                $16,500.00 *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Charges             $5,100.00 *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Street Sweeper             $2,000.00 *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Comm.Center/Park    $2,000.00 * 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Dept/Beaver        $6,250.00 *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RevChart!$A$3:$A$31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8025"/>
          <c:w val="0.57075"/>
          <c:h val="0.83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7888A4"/>
                  </a:gs>
                  <a:gs pos="80000">
                    <a:srgbClr val="9EB3D7"/>
                  </a:gs>
                  <a:gs pos="100000">
                    <a:srgbClr val="9DB3D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A67877"/>
                  </a:gs>
                  <a:gs pos="80000">
                    <a:srgbClr val="D99E9D"/>
                  </a:gs>
                  <a:gs pos="100000">
                    <a:srgbClr val="DB9D9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93A37A"/>
                  </a:gs>
                  <a:gs pos="80000">
                    <a:srgbClr val="C1D5A1"/>
                  </a:gs>
                  <a:gs pos="100000">
                    <a:srgbClr val="C2D7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Government $137,825.00 * 42%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Safety          $49,950.00 * 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Works         $35,900.00 * 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Culture - Recrtn - Educ $9,150.00 * 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Conservtn/Develpmt      $53,196.00 * 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Debit Service        $41,000.00 * 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ExpChart!$B$2:$B$16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133350</xdr:rowOff>
    </xdr:from>
    <xdr:to>
      <xdr:col>14</xdr:col>
      <xdr:colOff>571500</xdr:colOff>
      <xdr:row>41</xdr:row>
      <xdr:rowOff>133350</xdr:rowOff>
    </xdr:to>
    <xdr:graphicFrame>
      <xdr:nvGraphicFramePr>
        <xdr:cNvPr id="1" name="Chart 5"/>
        <xdr:cNvGraphicFramePr/>
      </xdr:nvGraphicFramePr>
      <xdr:xfrm>
        <a:off x="76200" y="457200"/>
        <a:ext cx="84582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47625</xdr:rowOff>
    </xdr:from>
    <xdr:to>
      <xdr:col>14</xdr:col>
      <xdr:colOff>581025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66750" y="361950"/>
        <a:ext cx="79057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C1" sqref="C1"/>
    </sheetView>
  </sheetViews>
  <sheetFormatPr defaultColWidth="9.140625" defaultRowHeight="12.75"/>
  <cols>
    <col min="5" max="5" width="13.8515625" style="0" customWidth="1"/>
    <col min="6" max="6" width="2.140625" style="0" customWidth="1"/>
    <col min="7" max="7" width="15.140625" style="0" customWidth="1"/>
    <col min="8" max="8" width="1.57421875" style="0" customWidth="1"/>
    <col min="9" max="9" width="9.57421875" style="0" customWidth="1"/>
  </cols>
  <sheetData>
    <row r="2" ht="12.75">
      <c r="D2" s="18" t="s">
        <v>190</v>
      </c>
    </row>
    <row r="3" spans="5:9" ht="13.5">
      <c r="E3" s="2">
        <v>2018</v>
      </c>
      <c r="G3" s="2">
        <v>2019</v>
      </c>
      <c r="H3" s="3"/>
      <c r="I3" s="3"/>
    </row>
    <row r="4" spans="1:9" ht="15">
      <c r="A4" s="4"/>
      <c r="B4" s="4"/>
      <c r="C4" s="4"/>
      <c r="D4" s="4"/>
      <c r="E4" s="5" t="s">
        <v>0</v>
      </c>
      <c r="F4" s="4"/>
      <c r="G4" s="5" t="s">
        <v>0</v>
      </c>
      <c r="H4" s="6"/>
      <c r="I4" s="6"/>
    </row>
    <row r="5" spans="1:9" ht="12.75">
      <c r="A5" s="8" t="s">
        <v>2</v>
      </c>
      <c r="B5" s="8"/>
      <c r="C5" s="8"/>
      <c r="E5" s="7"/>
      <c r="G5" s="7"/>
      <c r="H5" s="7"/>
      <c r="I5" s="42" t="s">
        <v>187</v>
      </c>
    </row>
    <row r="6" spans="2:8" ht="12">
      <c r="B6" t="s">
        <v>4</v>
      </c>
      <c r="E6" s="7"/>
      <c r="G6" s="7"/>
      <c r="H6" s="7"/>
    </row>
    <row r="7" spans="2:9" ht="12.75">
      <c r="B7" t="s">
        <v>5</v>
      </c>
      <c r="E7" s="10">
        <v>130000</v>
      </c>
      <c r="G7" s="10">
        <v>133000</v>
      </c>
      <c r="H7" s="7"/>
      <c r="I7" s="17">
        <f>G7/E7-1</f>
        <v>0.023076923076922995</v>
      </c>
    </row>
    <row r="8" spans="2:9" ht="12">
      <c r="B8" t="s">
        <v>6</v>
      </c>
      <c r="E8" s="10">
        <v>4300</v>
      </c>
      <c r="G8" s="10">
        <v>4300</v>
      </c>
      <c r="H8" s="7"/>
      <c r="I8" s="11"/>
    </row>
    <row r="9" spans="2:9" ht="12">
      <c r="B9" t="s">
        <v>7</v>
      </c>
      <c r="E9" s="10">
        <v>155094</v>
      </c>
      <c r="G9" s="10">
        <v>155571</v>
      </c>
      <c r="H9" s="7"/>
      <c r="I9" s="11"/>
    </row>
    <row r="10" spans="2:9" ht="12">
      <c r="B10" s="12" t="s">
        <v>8</v>
      </c>
      <c r="E10" s="10">
        <v>4223</v>
      </c>
      <c r="G10" s="10">
        <v>0</v>
      </c>
      <c r="H10" s="7"/>
      <c r="I10" s="11"/>
    </row>
    <row r="11" spans="2:9" ht="12">
      <c r="B11" t="s">
        <v>160</v>
      </c>
      <c r="E11" s="10">
        <v>16800</v>
      </c>
      <c r="G11" s="10">
        <v>16500</v>
      </c>
      <c r="H11" s="7"/>
      <c r="I11" s="11"/>
    </row>
    <row r="12" spans="2:9" ht="12">
      <c r="B12" t="s">
        <v>161</v>
      </c>
      <c r="E12" s="10">
        <v>33877</v>
      </c>
      <c r="G12" s="10">
        <v>0</v>
      </c>
      <c r="H12" s="7"/>
      <c r="I12" s="11"/>
    </row>
    <row r="13" spans="2:9" ht="12">
      <c r="B13" s="12" t="s">
        <v>202</v>
      </c>
      <c r="E13" s="10">
        <v>14514</v>
      </c>
      <c r="G13" s="10">
        <v>0</v>
      </c>
      <c r="H13" s="7"/>
      <c r="I13" s="11"/>
    </row>
    <row r="14" spans="2:9" ht="12">
      <c r="B14" t="s">
        <v>9</v>
      </c>
      <c r="E14" s="10">
        <v>1100</v>
      </c>
      <c r="G14" s="10">
        <v>1100</v>
      </c>
      <c r="H14" s="7"/>
      <c r="I14" s="11"/>
    </row>
    <row r="15" spans="2:9" ht="12">
      <c r="B15" t="s">
        <v>10</v>
      </c>
      <c r="D15" s="13"/>
      <c r="E15" s="10">
        <v>5400</v>
      </c>
      <c r="G15" s="10">
        <v>5100</v>
      </c>
      <c r="H15" s="7"/>
      <c r="I15" s="11"/>
    </row>
    <row r="16" spans="2:9" ht="12">
      <c r="B16" t="s">
        <v>11</v>
      </c>
      <c r="E16" s="10">
        <v>9450</v>
      </c>
      <c r="G16" s="10">
        <v>11450</v>
      </c>
      <c r="H16" s="7"/>
      <c r="I16" s="11"/>
    </row>
    <row r="17" spans="2:9" ht="12">
      <c r="B17" t="s">
        <v>186</v>
      </c>
      <c r="E17" s="7">
        <v>96193</v>
      </c>
      <c r="G17" s="7">
        <v>0</v>
      </c>
      <c r="H17" s="7"/>
      <c r="I17" s="11"/>
    </row>
    <row r="18" spans="2:9" ht="13.5" thickBot="1">
      <c r="B18" s="14" t="s">
        <v>12</v>
      </c>
      <c r="E18" s="15">
        <f>SUM(E7:E17)</f>
        <v>470951</v>
      </c>
      <c r="G18" s="15">
        <f>SUM(G7:G17)</f>
        <v>327021</v>
      </c>
      <c r="H18" s="16"/>
      <c r="I18" s="17">
        <f>G18/E18-1</f>
        <v>-0.3056156585292312</v>
      </c>
    </row>
    <row r="19" spans="5:8" ht="12.75" thickTop="1">
      <c r="E19" s="7"/>
      <c r="G19" s="7"/>
      <c r="H19" s="7"/>
    </row>
    <row r="20" spans="1:8" ht="13.5">
      <c r="A20" s="8" t="s">
        <v>13</v>
      </c>
      <c r="B20" s="8"/>
      <c r="E20" s="6"/>
      <c r="G20" s="6"/>
      <c r="H20" s="6"/>
    </row>
    <row r="21" spans="2:9" ht="12">
      <c r="B21" s="1" t="s">
        <v>14</v>
      </c>
      <c r="C21" s="1"/>
      <c r="E21" s="10">
        <v>136411</v>
      </c>
      <c r="G21" s="10">
        <v>137825</v>
      </c>
      <c r="H21" s="7"/>
      <c r="I21" s="11"/>
    </row>
    <row r="22" spans="2:9" ht="12">
      <c r="B22" s="1" t="s">
        <v>15</v>
      </c>
      <c r="C22" s="1"/>
      <c r="E22" s="10">
        <v>49546</v>
      </c>
      <c r="G22" s="10">
        <v>49950</v>
      </c>
      <c r="H22" s="7"/>
      <c r="I22" s="11"/>
    </row>
    <row r="23" spans="2:9" ht="12">
      <c r="B23" s="1" t="s">
        <v>16</v>
      </c>
      <c r="C23" s="1"/>
      <c r="E23" s="10">
        <v>36600</v>
      </c>
      <c r="G23" s="10">
        <v>35900</v>
      </c>
      <c r="H23" s="7"/>
      <c r="I23" s="11"/>
    </row>
    <row r="24" spans="2:9" ht="12">
      <c r="B24" s="1" t="s">
        <v>17</v>
      </c>
      <c r="C24" s="1"/>
      <c r="E24" s="10">
        <v>0</v>
      </c>
      <c r="G24" s="10">
        <v>0</v>
      </c>
      <c r="H24" s="7"/>
      <c r="I24" s="11"/>
    </row>
    <row r="25" spans="2:9" ht="12">
      <c r="B25" s="1" t="s">
        <v>18</v>
      </c>
      <c r="C25" s="1"/>
      <c r="E25" s="10">
        <v>10400</v>
      </c>
      <c r="G25" s="10">
        <v>9150</v>
      </c>
      <c r="H25" s="7"/>
      <c r="I25" s="11"/>
    </row>
    <row r="26" spans="2:9" ht="12">
      <c r="B26" s="12" t="s">
        <v>202</v>
      </c>
      <c r="C26" s="1"/>
      <c r="E26" s="10">
        <v>32800</v>
      </c>
      <c r="F26" s="12"/>
      <c r="G26" s="10">
        <v>53196</v>
      </c>
      <c r="H26" s="7"/>
      <c r="I26" s="11"/>
    </row>
    <row r="27" spans="2:9" ht="12">
      <c r="B27" s="1" t="s">
        <v>19</v>
      </c>
      <c r="C27" s="1"/>
      <c r="E27" s="10">
        <v>99194</v>
      </c>
      <c r="F27" s="12"/>
      <c r="G27" s="10">
        <v>0</v>
      </c>
      <c r="H27" s="7"/>
      <c r="I27" s="11"/>
    </row>
    <row r="28" spans="2:9" ht="12">
      <c r="B28" s="1" t="s">
        <v>20</v>
      </c>
      <c r="C28" s="1"/>
      <c r="E28" s="10">
        <v>106000</v>
      </c>
      <c r="G28" s="10">
        <v>41000</v>
      </c>
      <c r="H28" s="7"/>
      <c r="I28" s="11"/>
    </row>
    <row r="29" spans="2:9" ht="13.5" thickBot="1">
      <c r="B29" s="18" t="s">
        <v>21</v>
      </c>
      <c r="C29" s="18"/>
      <c r="E29" s="15">
        <f>SUM(E21:E28)</f>
        <v>470951</v>
      </c>
      <c r="G29" s="15">
        <f>SUM(G21:G28)</f>
        <v>327021</v>
      </c>
      <c r="H29" s="16"/>
      <c r="I29" s="17">
        <f>G29/E29-1</f>
        <v>-0.3056156585292312</v>
      </c>
    </row>
    <row r="30" spans="5:9" ht="12.75" thickTop="1">
      <c r="E30" s="7"/>
      <c r="G30" s="7"/>
      <c r="H30" s="7"/>
      <c r="I30" s="7"/>
    </row>
    <row r="31" spans="1:9" ht="12.75">
      <c r="A31" s="22" t="s">
        <v>200</v>
      </c>
      <c r="B31" s="23"/>
      <c r="C31" s="23"/>
      <c r="D31" s="23"/>
      <c r="E31" s="23"/>
      <c r="F31" s="23"/>
      <c r="G31" s="23"/>
      <c r="H31" s="119"/>
      <c r="I31" s="7"/>
    </row>
    <row r="32" spans="1:9" ht="12.75">
      <c r="A32" s="22"/>
      <c r="B32" s="192" t="s">
        <v>2</v>
      </c>
      <c r="C32" s="23"/>
      <c r="D32" s="23"/>
      <c r="E32" s="22"/>
      <c r="F32" s="22"/>
      <c r="G32" s="22"/>
      <c r="H32" s="119"/>
      <c r="I32" s="7"/>
    </row>
    <row r="33" spans="1:9" ht="12.75">
      <c r="A33" s="49"/>
      <c r="B33" s="23" t="s">
        <v>2</v>
      </c>
      <c r="C33" s="23"/>
      <c r="D33" s="23"/>
      <c r="E33" s="23"/>
      <c r="F33" s="175">
        <v>0</v>
      </c>
      <c r="G33" s="175">
        <v>18300</v>
      </c>
      <c r="H33" s="175">
        <v>18300</v>
      </c>
      <c r="I33" s="23"/>
    </row>
    <row r="34" spans="1:9" ht="12.75" thickBot="1">
      <c r="A34" s="23"/>
      <c r="B34" s="180" t="s">
        <v>203</v>
      </c>
      <c r="C34" s="180"/>
      <c r="D34" s="180"/>
      <c r="E34" s="180"/>
      <c r="F34" s="196">
        <v>0</v>
      </c>
      <c r="G34" s="196">
        <v>53196</v>
      </c>
      <c r="H34" s="175">
        <v>53196</v>
      </c>
      <c r="I34" s="23"/>
    </row>
    <row r="35" spans="1:9" ht="13.5" thickBot="1">
      <c r="A35" s="45"/>
      <c r="B35" s="183" t="s">
        <v>12</v>
      </c>
      <c r="C35" s="183"/>
      <c r="D35" s="183"/>
      <c r="E35" s="184"/>
      <c r="F35" s="199">
        <f>SUM(F33:F34)</f>
        <v>0</v>
      </c>
      <c r="G35" s="199">
        <f>SUM(G33:G34)</f>
        <v>71496</v>
      </c>
      <c r="H35" s="68">
        <f>SUM(H33:H34)</f>
        <v>71496</v>
      </c>
      <c r="I35" s="23"/>
    </row>
    <row r="36" spans="1:9" ht="12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49" t="s">
        <v>13</v>
      </c>
      <c r="C37" s="23"/>
      <c r="D37" s="23"/>
      <c r="E37" s="23"/>
      <c r="F37" s="175"/>
      <c r="G37" s="175"/>
      <c r="H37" s="175"/>
      <c r="I37" s="23"/>
    </row>
    <row r="38" spans="1:9" ht="12">
      <c r="A38" s="23"/>
      <c r="B38" s="23" t="s">
        <v>14</v>
      </c>
      <c r="C38" s="23"/>
      <c r="D38" s="23"/>
      <c r="E38" s="23"/>
      <c r="F38" s="175">
        <v>0</v>
      </c>
      <c r="G38" s="175">
        <v>1996</v>
      </c>
      <c r="H38" s="175">
        <v>1996</v>
      </c>
      <c r="I38" s="23"/>
    </row>
    <row r="39" spans="1:9" ht="12">
      <c r="A39" s="23"/>
      <c r="B39" s="23" t="s">
        <v>16</v>
      </c>
      <c r="C39" s="23"/>
      <c r="D39" s="23"/>
      <c r="E39" s="23"/>
      <c r="F39" s="175">
        <v>0</v>
      </c>
      <c r="G39" s="175">
        <v>4000</v>
      </c>
      <c r="H39" s="175">
        <v>4000</v>
      </c>
      <c r="I39" s="23"/>
    </row>
    <row r="40" spans="1:9" ht="12">
      <c r="A40" s="23"/>
      <c r="B40" s="12" t="s">
        <v>202</v>
      </c>
      <c r="C40" s="23"/>
      <c r="D40" s="23"/>
      <c r="E40" s="23"/>
      <c r="F40" s="175">
        <v>0</v>
      </c>
      <c r="G40" s="175">
        <v>0</v>
      </c>
      <c r="H40" s="175">
        <v>0</v>
      </c>
      <c r="I40" s="23"/>
    </row>
    <row r="41" spans="1:9" ht="12">
      <c r="A41" s="23"/>
      <c r="B41" s="45" t="s">
        <v>19</v>
      </c>
      <c r="C41" s="23"/>
      <c r="D41" s="23"/>
      <c r="E41" s="23"/>
      <c r="F41" s="175">
        <v>0</v>
      </c>
      <c r="G41" s="175">
        <v>0</v>
      </c>
      <c r="H41" s="175">
        <v>0</v>
      </c>
      <c r="I41" s="23"/>
    </row>
    <row r="42" spans="1:9" ht="12.75" thickBot="1">
      <c r="A42" s="23"/>
      <c r="B42" s="195" t="s">
        <v>41</v>
      </c>
      <c r="C42" s="180"/>
      <c r="D42" s="180"/>
      <c r="E42" s="180"/>
      <c r="F42" s="196">
        <v>0</v>
      </c>
      <c r="G42" s="196">
        <v>65500</v>
      </c>
      <c r="H42" s="175">
        <v>65500</v>
      </c>
      <c r="I42" s="23"/>
    </row>
    <row r="43" spans="1:9" ht="13.5" thickBot="1">
      <c r="A43" s="23"/>
      <c r="B43" s="183" t="s">
        <v>21</v>
      </c>
      <c r="C43" s="184"/>
      <c r="D43" s="184"/>
      <c r="E43" s="184"/>
      <c r="F43" s="197">
        <f>SUM(F38:F42)</f>
        <v>0</v>
      </c>
      <c r="G43" s="197">
        <f>SUM(G38:G42)</f>
        <v>71496</v>
      </c>
      <c r="H43" s="121">
        <f>SUM(H38:H42)</f>
        <v>71496</v>
      </c>
      <c r="I43" s="23"/>
    </row>
    <row r="45" spans="1:9" ht="15">
      <c r="A45" s="14" t="s">
        <v>211</v>
      </c>
      <c r="B45" s="19"/>
      <c r="C45" s="20"/>
      <c r="D45" s="20"/>
      <c r="F45" s="21"/>
      <c r="G45" s="14" t="s">
        <v>212</v>
      </c>
      <c r="H45" s="23"/>
      <c r="I45" s="23"/>
    </row>
    <row r="46" spans="5:9" ht="12">
      <c r="E46" s="7"/>
      <c r="G46" s="7"/>
      <c r="H46" s="7"/>
      <c r="I46" s="7"/>
    </row>
    <row r="47" spans="1:9" ht="12.75">
      <c r="A47" s="14" t="s">
        <v>22</v>
      </c>
      <c r="E47" s="16"/>
      <c r="G47" s="7"/>
      <c r="H47" s="7"/>
      <c r="I47" s="7"/>
    </row>
    <row r="48" spans="1:9" ht="12.75">
      <c r="A48" s="8"/>
      <c r="B48" s="8"/>
      <c r="C48" s="8"/>
      <c r="D48" s="8"/>
      <c r="E48" s="7"/>
      <c r="G48" s="7"/>
      <c r="H48" s="7"/>
      <c r="I48" s="7"/>
    </row>
    <row r="49" spans="1:9" ht="12.75">
      <c r="A49" s="24" t="s">
        <v>23</v>
      </c>
      <c r="B49" s="25">
        <v>5</v>
      </c>
      <c r="C49" s="26" t="s">
        <v>24</v>
      </c>
      <c r="D49" s="25">
        <v>0</v>
      </c>
      <c r="E49" s="24" t="s">
        <v>214</v>
      </c>
      <c r="F49" s="129">
        <v>0</v>
      </c>
      <c r="G49" s="28" t="s">
        <v>213</v>
      </c>
      <c r="H49" s="24"/>
      <c r="I49" s="29">
        <v>0</v>
      </c>
    </row>
    <row r="50" spans="5:9" ht="12">
      <c r="E50" s="7"/>
      <c r="G50" s="7"/>
      <c r="H50" s="7"/>
      <c r="I50" s="7"/>
    </row>
    <row r="51" spans="5:9" ht="12">
      <c r="E51" s="7"/>
      <c r="G51" s="7"/>
      <c r="H51" s="7"/>
      <c r="I51" s="7"/>
    </row>
    <row r="52" spans="1:9" ht="12.75">
      <c r="A52" s="14" t="s">
        <v>189</v>
      </c>
      <c r="D52" s="30"/>
      <c r="E52" s="7"/>
      <c r="G52" s="16" t="s">
        <v>210</v>
      </c>
      <c r="H52" s="7"/>
      <c r="I52" s="31"/>
    </row>
    <row r="53" spans="5:9" ht="12">
      <c r="E53" s="7"/>
      <c r="F53" s="23"/>
      <c r="G53" s="7"/>
      <c r="H53" s="7"/>
      <c r="I53" s="7"/>
    </row>
    <row r="54" spans="1:9" ht="29.25">
      <c r="A54" s="22" t="s">
        <v>25</v>
      </c>
      <c r="B54" s="23"/>
      <c r="C54" s="32" t="s">
        <v>162</v>
      </c>
      <c r="D54" s="23"/>
      <c r="G54" s="33" t="s">
        <v>26</v>
      </c>
      <c r="H54" s="7"/>
      <c r="I54" s="34" t="s">
        <v>27</v>
      </c>
    </row>
    <row r="55" spans="3:9" ht="12">
      <c r="C55" s="1" t="s">
        <v>162</v>
      </c>
      <c r="F55" s="7"/>
      <c r="H55" s="7" t="s">
        <v>27</v>
      </c>
      <c r="I55" s="35"/>
    </row>
    <row r="56" spans="3:9" ht="12">
      <c r="C56" s="1" t="s">
        <v>28</v>
      </c>
      <c r="E56" s="7"/>
      <c r="F56" s="19"/>
      <c r="H56" s="35" t="s">
        <v>29</v>
      </c>
      <c r="I56" s="23"/>
    </row>
  </sheetData>
  <sheetProtection selectLockedCells="1" selectUnlockedCells="1"/>
  <printOptions/>
  <pageMargins left="0.5" right="0.5" top="0.5" bottom="0.25" header="0.25" footer="0.511805555555556"/>
  <pageSetup horizontalDpi="300" verticalDpi="300" orientation="portrait" r:id="rId1"/>
  <headerFooter alignWithMargins="0">
    <oddHeader>&amp;C&amp;"Arial,Bold"&amp;16VILLAGE OF POUND 2019 BUDGET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3">
      <selection activeCell="J8" sqref="J8"/>
    </sheetView>
  </sheetViews>
  <sheetFormatPr defaultColWidth="9.140625" defaultRowHeight="12.75"/>
  <cols>
    <col min="1" max="1" width="32.421875" style="0" customWidth="1"/>
    <col min="2" max="2" width="12.57421875" style="7" customWidth="1"/>
    <col min="3" max="3" width="0.85546875" style="0" customWidth="1"/>
    <col min="4" max="4" width="12.57421875" style="12" customWidth="1"/>
    <col min="5" max="5" width="0.85546875" style="0" customWidth="1"/>
    <col min="6" max="6" width="12.7109375" style="85" customWidth="1"/>
    <col min="7" max="7" width="0.85546875" style="0" customWidth="1"/>
    <col min="8" max="8" width="13.57421875" style="12" customWidth="1"/>
    <col min="9" max="9" width="0.85546875" style="0" customWidth="1"/>
    <col min="10" max="10" width="11.140625" style="0" customWidth="1"/>
    <col min="11" max="11" width="0.85546875" style="0" customWidth="1"/>
    <col min="12" max="12" width="11.140625" style="0" customWidth="1"/>
    <col min="13" max="13" width="0.85546875" style="0" customWidth="1"/>
    <col min="14" max="14" width="9.8515625" style="29" customWidth="1"/>
  </cols>
  <sheetData>
    <row r="1" spans="1:2" ht="18">
      <c r="A1" s="58" t="s">
        <v>90</v>
      </c>
      <c r="B1" s="59"/>
    </row>
    <row r="2" spans="1:14" ht="12.75" customHeight="1">
      <c r="A2" s="88"/>
      <c r="B2" s="25">
        <v>2017</v>
      </c>
      <c r="D2" s="27">
        <v>2017</v>
      </c>
      <c r="F2" s="25">
        <v>2018</v>
      </c>
      <c r="H2" s="27">
        <v>2018</v>
      </c>
      <c r="J2" s="25">
        <v>2019</v>
      </c>
      <c r="K2" s="25"/>
      <c r="N2" s="2" t="s">
        <v>1</v>
      </c>
    </row>
    <row r="3" spans="2:14" ht="13.5">
      <c r="B3" s="25" t="s">
        <v>0</v>
      </c>
      <c r="C3" s="60"/>
      <c r="D3" s="141" t="s">
        <v>31</v>
      </c>
      <c r="E3" s="60"/>
      <c r="F3" s="25" t="s">
        <v>0</v>
      </c>
      <c r="G3" s="60"/>
      <c r="H3" s="141" t="s">
        <v>31</v>
      </c>
      <c r="I3" s="60"/>
      <c r="J3" s="25" t="s">
        <v>0</v>
      </c>
      <c r="K3" s="25"/>
      <c r="L3" s="89"/>
      <c r="M3" s="89"/>
      <c r="N3" s="9" t="s">
        <v>3</v>
      </c>
    </row>
    <row r="4" spans="1:12" ht="15">
      <c r="A4" s="63" t="s">
        <v>91</v>
      </c>
      <c r="B4"/>
      <c r="F4"/>
      <c r="L4" s="29" t="s">
        <v>167</v>
      </c>
    </row>
    <row r="5" spans="1:14" ht="12.75">
      <c r="A5" t="s">
        <v>92</v>
      </c>
      <c r="B5" s="10">
        <v>12000</v>
      </c>
      <c r="D5" s="142">
        <v>11352.72</v>
      </c>
      <c r="F5" s="10">
        <v>11500</v>
      </c>
      <c r="H5" s="142">
        <v>11730.6</v>
      </c>
      <c r="J5" s="10">
        <v>12000</v>
      </c>
      <c r="K5" s="7"/>
      <c r="L5" s="152"/>
      <c r="M5" s="7"/>
      <c r="N5" s="69"/>
    </row>
    <row r="6" spans="1:14" ht="12.75">
      <c r="A6" t="s">
        <v>93</v>
      </c>
      <c r="B6" s="10">
        <v>1000</v>
      </c>
      <c r="D6" s="142">
        <v>1183.92</v>
      </c>
      <c r="F6" s="10">
        <v>1200</v>
      </c>
      <c r="H6" s="142">
        <v>1260.01</v>
      </c>
      <c r="J6" s="10">
        <v>1500</v>
      </c>
      <c r="K6" s="7"/>
      <c r="L6" s="153"/>
      <c r="M6" s="7"/>
      <c r="N6" s="69"/>
    </row>
    <row r="7" spans="1:14" ht="12.75">
      <c r="A7" t="s">
        <v>94</v>
      </c>
      <c r="B7" s="10">
        <v>5000</v>
      </c>
      <c r="D7" s="142">
        <v>1914.26</v>
      </c>
      <c r="F7" s="10">
        <v>2000</v>
      </c>
      <c r="H7" s="142">
        <v>1299.24</v>
      </c>
      <c r="J7" s="10">
        <v>2000</v>
      </c>
      <c r="K7" s="7"/>
      <c r="L7" s="153"/>
      <c r="M7" s="7"/>
      <c r="N7" s="69"/>
    </row>
    <row r="8" spans="1:14" ht="12.75">
      <c r="A8" s="13" t="s">
        <v>95</v>
      </c>
      <c r="B8" s="10">
        <v>4000</v>
      </c>
      <c r="D8" s="142">
        <v>7059</v>
      </c>
      <c r="F8" s="10">
        <v>7000</v>
      </c>
      <c r="H8" s="142">
        <v>903.6</v>
      </c>
      <c r="J8" s="10">
        <v>1000</v>
      </c>
      <c r="K8" s="7"/>
      <c r="L8" s="153"/>
      <c r="M8" s="7"/>
      <c r="N8" s="69"/>
    </row>
    <row r="9" spans="1:14" ht="12.75">
      <c r="A9" s="74" t="s">
        <v>86</v>
      </c>
      <c r="B9" s="16">
        <f>SUM(B5:B8)</f>
        <v>22000</v>
      </c>
      <c r="D9" s="143">
        <f>SUM(D5:D8)</f>
        <v>21509.9</v>
      </c>
      <c r="F9" s="16">
        <f>SUM(F5:F8)</f>
        <v>21700</v>
      </c>
      <c r="H9" s="143">
        <f>SUM(H5:H8)</f>
        <v>15193.45</v>
      </c>
      <c r="J9" s="16">
        <f>SUM(J5:J8)</f>
        <v>16500</v>
      </c>
      <c r="K9" s="16"/>
      <c r="L9" s="16"/>
      <c r="M9" s="16"/>
      <c r="N9" s="69">
        <f>J9/F9-1</f>
        <v>-0.23963133640552992</v>
      </c>
    </row>
    <row r="10" spans="1:14" ht="12.75">
      <c r="A10" s="74"/>
      <c r="D10" s="143"/>
      <c r="F10" s="7"/>
      <c r="H10" s="143"/>
      <c r="J10" s="7"/>
      <c r="K10" s="7"/>
      <c r="L10" s="7"/>
      <c r="M10" s="7"/>
      <c r="N10" s="69"/>
    </row>
    <row r="11" spans="4:14" ht="12.75">
      <c r="D11" s="143"/>
      <c r="F11" s="7"/>
      <c r="H11" s="143"/>
      <c r="J11" s="7"/>
      <c r="K11" s="7"/>
      <c r="L11" s="7"/>
      <c r="M11" s="7"/>
      <c r="N11" s="69"/>
    </row>
    <row r="12" spans="1:14" ht="15">
      <c r="A12" s="63" t="s">
        <v>195</v>
      </c>
      <c r="D12" s="143"/>
      <c r="F12" s="7"/>
      <c r="H12" s="143"/>
      <c r="J12" s="7"/>
      <c r="K12" s="7"/>
      <c r="L12" s="7"/>
      <c r="M12" s="7"/>
      <c r="N12" s="69"/>
    </row>
    <row r="13" spans="1:14" ht="12.75">
      <c r="A13" t="s">
        <v>78</v>
      </c>
      <c r="B13" s="10"/>
      <c r="D13" s="142"/>
      <c r="F13" s="10"/>
      <c r="H13" s="142">
        <v>282.24</v>
      </c>
      <c r="J13" s="10">
        <v>500</v>
      </c>
      <c r="K13" s="7"/>
      <c r="L13" s="152"/>
      <c r="M13" s="7"/>
      <c r="N13" s="69"/>
    </row>
    <row r="14" spans="1:14" ht="12.75">
      <c r="A14" t="s">
        <v>196</v>
      </c>
      <c r="B14" s="10"/>
      <c r="D14" s="142"/>
      <c r="F14" s="10"/>
      <c r="H14" s="142">
        <v>1592.76</v>
      </c>
      <c r="J14" s="10">
        <v>1800</v>
      </c>
      <c r="K14" s="7"/>
      <c r="L14" s="153"/>
      <c r="M14" s="7"/>
      <c r="N14" s="69"/>
    </row>
    <row r="15" spans="1:14" s="14" customFormat="1" ht="12.75">
      <c r="A15" s="74" t="s">
        <v>86</v>
      </c>
      <c r="B15" s="16">
        <f>SUM(B13:B14)</f>
        <v>0</v>
      </c>
      <c r="D15" s="143">
        <f>SUM(D13:D14)</f>
        <v>0</v>
      </c>
      <c r="F15" s="16">
        <f>SUM(F13:F14)</f>
        <v>0</v>
      </c>
      <c r="H15" s="143">
        <f>SUM(H13:H14)</f>
        <v>1875</v>
      </c>
      <c r="J15" s="16">
        <f>SUM(J13:J14)</f>
        <v>2300</v>
      </c>
      <c r="K15" s="16"/>
      <c r="L15" s="16"/>
      <c r="M15" s="16"/>
      <c r="N15" s="69" t="e">
        <f>J15/F15-1</f>
        <v>#DIV/0!</v>
      </c>
    </row>
    <row r="16" spans="4:14" ht="12.75">
      <c r="D16" s="143"/>
      <c r="F16" s="7"/>
      <c r="H16" s="143"/>
      <c r="J16" s="7"/>
      <c r="K16" s="7"/>
      <c r="L16" s="7"/>
      <c r="M16" s="7"/>
      <c r="N16" s="69"/>
    </row>
    <row r="17" spans="4:14" ht="12.75">
      <c r="D17" s="143"/>
      <c r="F17" s="7"/>
      <c r="H17" s="143"/>
      <c r="J17" s="7"/>
      <c r="K17" s="7"/>
      <c r="L17" s="7"/>
      <c r="M17" s="7"/>
      <c r="N17" s="69"/>
    </row>
    <row r="18" spans="1:14" ht="15">
      <c r="A18" s="63" t="s">
        <v>96</v>
      </c>
      <c r="D18" s="143"/>
      <c r="F18" s="7"/>
      <c r="H18" s="143"/>
      <c r="J18" s="7"/>
      <c r="K18" s="7"/>
      <c r="L18" s="7"/>
      <c r="M18" s="7"/>
      <c r="N18" s="69"/>
    </row>
    <row r="19" spans="1:14" ht="12.75">
      <c r="A19" t="s">
        <v>97</v>
      </c>
      <c r="B19" s="10">
        <v>5000</v>
      </c>
      <c r="D19" s="142">
        <v>4359.72</v>
      </c>
      <c r="F19" s="10">
        <v>4500</v>
      </c>
      <c r="H19" s="142">
        <v>12361.277</v>
      </c>
      <c r="J19" s="10">
        <v>6000</v>
      </c>
      <c r="K19" s="7"/>
      <c r="L19" s="152"/>
      <c r="M19" s="7"/>
      <c r="N19" s="69"/>
    </row>
    <row r="20" spans="1:14" ht="12.75">
      <c r="A20" t="s">
        <v>98</v>
      </c>
      <c r="B20" s="10">
        <v>4000</v>
      </c>
      <c r="D20" s="142">
        <v>3554.52</v>
      </c>
      <c r="F20" s="10">
        <v>4000</v>
      </c>
      <c r="H20" s="142">
        <v>3218.52</v>
      </c>
      <c r="J20" s="10">
        <v>4000</v>
      </c>
      <c r="K20" s="7"/>
      <c r="L20" s="153"/>
      <c r="M20" s="7"/>
      <c r="N20" s="69"/>
    </row>
    <row r="21" spans="1:14" ht="12.75">
      <c r="A21" s="74" t="s">
        <v>86</v>
      </c>
      <c r="B21" s="16">
        <f>SUM(B19:B20)</f>
        <v>9000</v>
      </c>
      <c r="C21" s="14"/>
      <c r="D21" s="143">
        <f>SUM(D19:D20)</f>
        <v>7914.24</v>
      </c>
      <c r="E21" s="14"/>
      <c r="F21" s="16">
        <f>SUM(F19:F20)</f>
        <v>8500</v>
      </c>
      <c r="G21" s="14"/>
      <c r="H21" s="143">
        <f>SUM(H19:H20)</f>
        <v>15579.797</v>
      </c>
      <c r="I21" s="14"/>
      <c r="J21" s="16">
        <f>SUM(J19:J20)</f>
        <v>10000</v>
      </c>
      <c r="K21" s="16"/>
      <c r="L21" s="16"/>
      <c r="M21" s="16"/>
      <c r="N21" s="69">
        <f>J21/F21-1</f>
        <v>0.17647058823529416</v>
      </c>
    </row>
    <row r="22" spans="1:14" ht="12.75">
      <c r="A22" s="74"/>
      <c r="B22" s="16"/>
      <c r="C22" s="14"/>
      <c r="D22" s="143"/>
      <c r="E22" s="14"/>
      <c r="F22" s="16"/>
      <c r="G22" s="14"/>
      <c r="H22" s="143"/>
      <c r="I22" s="14"/>
      <c r="J22" s="16"/>
      <c r="K22" s="16"/>
      <c r="L22" s="16"/>
      <c r="M22" s="16"/>
      <c r="N22" s="69"/>
    </row>
    <row r="24" spans="1:14" ht="15">
      <c r="A24" s="63" t="s">
        <v>99</v>
      </c>
      <c r="D24" s="143"/>
      <c r="F24" s="7"/>
      <c r="H24" s="143"/>
      <c r="J24" s="7"/>
      <c r="K24" s="7"/>
      <c r="L24" s="7"/>
      <c r="M24" s="7"/>
      <c r="N24" s="69"/>
    </row>
    <row r="25" spans="1:14" ht="12.75">
      <c r="A25" t="s">
        <v>100</v>
      </c>
      <c r="B25" s="10">
        <v>500</v>
      </c>
      <c r="D25" s="142">
        <v>0</v>
      </c>
      <c r="F25" s="10">
        <v>0</v>
      </c>
      <c r="H25" s="142">
        <v>0</v>
      </c>
      <c r="J25" s="10">
        <v>0</v>
      </c>
      <c r="K25" s="7"/>
      <c r="L25" s="152"/>
      <c r="M25" s="7"/>
      <c r="N25" s="69"/>
    </row>
    <row r="26" spans="1:14" ht="12.75">
      <c r="A26" s="23" t="s">
        <v>51</v>
      </c>
      <c r="B26" s="10">
        <v>100</v>
      </c>
      <c r="D26" s="142">
        <v>0</v>
      </c>
      <c r="F26" s="10">
        <v>0</v>
      </c>
      <c r="H26" s="142">
        <v>0</v>
      </c>
      <c r="J26" s="10">
        <v>0</v>
      </c>
      <c r="K26" s="7"/>
      <c r="L26" s="153"/>
      <c r="M26" s="7"/>
      <c r="N26" s="69"/>
    </row>
    <row r="27" spans="1:14" ht="12.75">
      <c r="A27" s="12" t="s">
        <v>101</v>
      </c>
      <c r="B27" s="10">
        <v>1200</v>
      </c>
      <c r="D27" s="142">
        <v>3423.48</v>
      </c>
      <c r="F27" s="10">
        <v>1200</v>
      </c>
      <c r="H27" s="142">
        <v>2319.52</v>
      </c>
      <c r="J27" s="10">
        <v>1500</v>
      </c>
      <c r="K27" s="7"/>
      <c r="L27" s="153"/>
      <c r="M27" s="7"/>
      <c r="N27" s="69"/>
    </row>
    <row r="28" spans="1:14" ht="12.75">
      <c r="A28" t="s">
        <v>102</v>
      </c>
      <c r="B28" s="10">
        <v>1500</v>
      </c>
      <c r="D28" s="142">
        <v>2016.84</v>
      </c>
      <c r="F28" s="10">
        <v>2100</v>
      </c>
      <c r="H28" s="142">
        <v>3804.96</v>
      </c>
      <c r="J28" s="10">
        <v>2500</v>
      </c>
      <c r="K28" s="7"/>
      <c r="L28" s="153"/>
      <c r="M28" s="7"/>
      <c r="N28" s="69"/>
    </row>
    <row r="29" spans="1:14" ht="12.75">
      <c r="A29" s="12" t="s">
        <v>197</v>
      </c>
      <c r="B29" s="10">
        <v>4735</v>
      </c>
      <c r="D29" s="142">
        <v>3066.96</v>
      </c>
      <c r="F29" s="10">
        <v>3100</v>
      </c>
      <c r="H29" s="142">
        <v>3687.5</v>
      </c>
      <c r="J29" s="10">
        <v>3100</v>
      </c>
      <c r="K29" s="7"/>
      <c r="L29" s="153"/>
      <c r="M29" s="7"/>
      <c r="N29" s="69"/>
    </row>
    <row r="30" spans="1:14" ht="12.75">
      <c r="A30" s="74" t="s">
        <v>86</v>
      </c>
      <c r="B30" s="16">
        <f>SUM(B25:B29)</f>
        <v>8035</v>
      </c>
      <c r="D30" s="143">
        <f>SUM(D25:D29)</f>
        <v>8507.279999999999</v>
      </c>
      <c r="F30" s="16">
        <f>SUM(F25:F29)</f>
        <v>6400</v>
      </c>
      <c r="H30" s="143">
        <f>SUM(H25:H29)</f>
        <v>9811.98</v>
      </c>
      <c r="J30" s="16">
        <f>SUM(J25:J29)</f>
        <v>7100</v>
      </c>
      <c r="K30" s="16"/>
      <c r="L30" s="16"/>
      <c r="M30" s="16"/>
      <c r="N30" s="69">
        <f>J30/F30-1</f>
        <v>0.109375</v>
      </c>
    </row>
    <row r="31" spans="1:14" ht="12.75">
      <c r="A31" s="74"/>
      <c r="B31" s="16"/>
      <c r="D31" s="143"/>
      <c r="F31" s="16"/>
      <c r="H31" s="143"/>
      <c r="J31" s="16"/>
      <c r="K31" s="16"/>
      <c r="L31" s="16"/>
      <c r="M31" s="16"/>
      <c r="N31" s="69"/>
    </row>
    <row r="32" spans="1:14" ht="12.75">
      <c r="A32" s="74"/>
      <c r="D32" s="143"/>
      <c r="F32" s="7"/>
      <c r="H32" s="143"/>
      <c r="J32" s="7"/>
      <c r="K32" s="7"/>
      <c r="L32" s="7"/>
      <c r="M32" s="7"/>
      <c r="N32" s="69"/>
    </row>
    <row r="33" spans="1:14" ht="13.5" thickBot="1">
      <c r="A33" s="74" t="s">
        <v>103</v>
      </c>
      <c r="B33" s="75">
        <f>SUM(B9+B15+B21+B30)</f>
        <v>39035</v>
      </c>
      <c r="D33" s="144">
        <f>SUM(D9+D15+D21+D30)</f>
        <v>37931.42</v>
      </c>
      <c r="F33" s="75">
        <f>SUM(F9+F15+F21+F30)</f>
        <v>36600</v>
      </c>
      <c r="H33" s="75">
        <f>SUM(H9+H15+H21+H30)</f>
        <v>42460.227</v>
      </c>
      <c r="J33" s="75">
        <f>SUM(J9+J15+J21+J30)</f>
        <v>35900</v>
      </c>
      <c r="K33" s="43"/>
      <c r="L33" s="154"/>
      <c r="M33" s="43"/>
      <c r="N33" s="69">
        <f>J33/F33-1</f>
        <v>-0.01912568306010931</v>
      </c>
    </row>
    <row r="34" spans="1:14" ht="13.5" thickTop="1">
      <c r="A34" s="74"/>
      <c r="D34" s="143"/>
      <c r="F34" s="7"/>
      <c r="H34" s="143"/>
      <c r="J34" s="7"/>
      <c r="K34" s="7"/>
      <c r="L34" s="7"/>
      <c r="M34" s="7"/>
      <c r="N34" s="40"/>
    </row>
  </sheetData>
  <sheetProtection selectLockedCells="1" selectUnlockedCells="1"/>
  <printOptions horizontalCentered="1"/>
  <pageMargins left="0.5" right="0.5" top="1" bottom="1" header="0.5118055555555555" footer="0.5"/>
  <pageSetup horizontalDpi="300" verticalDpi="300" orientation="landscape" r:id="rId1"/>
  <headerFooter alignWithMargins="0">
    <oddFooter>&amp;R6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6">
      <selection activeCell="J29" sqref="J29"/>
    </sheetView>
  </sheetViews>
  <sheetFormatPr defaultColWidth="9.140625" defaultRowHeight="12.75"/>
  <cols>
    <col min="1" max="1" width="30.421875" style="0" customWidth="1"/>
    <col min="2" max="2" width="11.140625" style="7" customWidth="1"/>
    <col min="3" max="3" width="0.85546875" style="70" customWidth="1"/>
    <col min="4" max="4" width="11.140625" style="145" customWidth="1"/>
    <col min="5" max="5" width="0.85546875" style="70" customWidth="1"/>
    <col min="6" max="6" width="11.140625" style="70" customWidth="1"/>
    <col min="7" max="7" width="0.85546875" style="0" customWidth="1"/>
    <col min="8" max="8" width="11.140625" style="12" customWidth="1"/>
    <col min="9" max="9" width="0.85546875" style="0" customWidth="1"/>
    <col min="10" max="10" width="11.140625" style="0" customWidth="1"/>
    <col min="11" max="11" width="0.85546875" style="0" customWidth="1"/>
    <col min="12" max="12" width="11.140625" style="0" customWidth="1"/>
    <col min="13" max="13" width="0.85546875" style="0" customWidth="1"/>
    <col min="14" max="14" width="12.28125" style="29" customWidth="1"/>
  </cols>
  <sheetData>
    <row r="1" spans="1:2" ht="18">
      <c r="A1" s="58" t="s">
        <v>104</v>
      </c>
      <c r="B1" s="59"/>
    </row>
    <row r="2" spans="1:14" s="91" customFormat="1" ht="12.75" customHeight="1">
      <c r="A2" s="88"/>
      <c r="B2" s="25">
        <v>2017</v>
      </c>
      <c r="C2"/>
      <c r="D2" s="27">
        <v>2017</v>
      </c>
      <c r="E2"/>
      <c r="F2" s="25">
        <v>2018</v>
      </c>
      <c r="G2"/>
      <c r="H2" s="27">
        <v>2018</v>
      </c>
      <c r="I2"/>
      <c r="J2" s="25">
        <v>2019</v>
      </c>
      <c r="K2" s="25"/>
      <c r="L2" s="25"/>
      <c r="N2" s="2" t="s">
        <v>1</v>
      </c>
    </row>
    <row r="3" spans="2:14" s="92" customFormat="1" ht="13.5">
      <c r="B3" s="25" t="s">
        <v>0</v>
      </c>
      <c r="C3" s="60"/>
      <c r="D3" s="141" t="s">
        <v>31</v>
      </c>
      <c r="E3" s="60"/>
      <c r="F3" s="25" t="s">
        <v>0</v>
      </c>
      <c r="G3" s="60"/>
      <c r="H3" s="141" t="s">
        <v>31</v>
      </c>
      <c r="I3" s="60"/>
      <c r="J3" s="25" t="s">
        <v>0</v>
      </c>
      <c r="K3" s="25"/>
      <c r="L3" s="25"/>
      <c r="M3" s="61"/>
      <c r="N3" s="9" t="s">
        <v>3</v>
      </c>
    </row>
    <row r="4" spans="1:12" ht="15">
      <c r="A4" s="63" t="s">
        <v>105</v>
      </c>
      <c r="B4"/>
      <c r="C4"/>
      <c r="D4" s="12"/>
      <c r="E4"/>
      <c r="F4"/>
      <c r="L4" s="29" t="s">
        <v>167</v>
      </c>
    </row>
    <row r="5" spans="1:14" ht="12.75">
      <c r="A5" t="s">
        <v>198</v>
      </c>
      <c r="B5" s="10">
        <v>1500</v>
      </c>
      <c r="C5"/>
      <c r="D5" s="142">
        <v>2437.52</v>
      </c>
      <c r="E5"/>
      <c r="F5" s="10">
        <v>2150</v>
      </c>
      <c r="H5" s="142">
        <v>779.84</v>
      </c>
      <c r="J5" s="10">
        <v>800</v>
      </c>
      <c r="K5" s="7"/>
      <c r="L5" s="152"/>
      <c r="M5" s="7"/>
      <c r="N5" s="69"/>
    </row>
    <row r="6" spans="1:14" ht="12.75">
      <c r="A6" s="12" t="s">
        <v>115</v>
      </c>
      <c r="B6" s="10">
        <v>300</v>
      </c>
      <c r="C6"/>
      <c r="D6" s="142">
        <v>216.72</v>
      </c>
      <c r="E6"/>
      <c r="F6" s="10">
        <v>300</v>
      </c>
      <c r="H6" s="142">
        <v>862.27</v>
      </c>
      <c r="J6" s="10">
        <v>800</v>
      </c>
      <c r="K6" s="7"/>
      <c r="L6" s="153"/>
      <c r="M6" s="7"/>
      <c r="N6" s="69"/>
    </row>
    <row r="7" spans="1:14" ht="12.75">
      <c r="A7" t="s">
        <v>106</v>
      </c>
      <c r="B7" s="10">
        <v>600</v>
      </c>
      <c r="C7"/>
      <c r="D7" s="142">
        <v>651.24</v>
      </c>
      <c r="E7"/>
      <c r="F7" s="10">
        <v>650</v>
      </c>
      <c r="H7" s="142">
        <v>571.08</v>
      </c>
      <c r="J7" s="10">
        <v>600</v>
      </c>
      <c r="K7" s="7"/>
      <c r="L7" s="153"/>
      <c r="M7" s="7"/>
      <c r="N7" s="69"/>
    </row>
    <row r="8" spans="1:14" ht="12.75">
      <c r="A8" t="s">
        <v>107</v>
      </c>
      <c r="B8" s="10">
        <v>2500</v>
      </c>
      <c r="C8"/>
      <c r="D8" s="142">
        <v>811.8</v>
      </c>
      <c r="E8"/>
      <c r="F8" s="10">
        <v>1000</v>
      </c>
      <c r="H8" s="142">
        <v>880.2</v>
      </c>
      <c r="J8" s="10">
        <v>900</v>
      </c>
      <c r="K8" s="7"/>
      <c r="L8" s="153"/>
      <c r="M8" s="7"/>
      <c r="N8" s="69"/>
    </row>
    <row r="9" spans="1:14" ht="12.75">
      <c r="A9" t="s">
        <v>108</v>
      </c>
      <c r="B9" s="10">
        <v>0</v>
      </c>
      <c r="C9"/>
      <c r="D9" s="142">
        <v>888</v>
      </c>
      <c r="E9"/>
      <c r="F9" s="10">
        <v>0</v>
      </c>
      <c r="H9" s="142">
        <v>848.91</v>
      </c>
      <c r="J9" s="10">
        <v>900</v>
      </c>
      <c r="K9" s="7"/>
      <c r="L9" s="153"/>
      <c r="M9" s="7"/>
      <c r="N9" s="69"/>
    </row>
    <row r="10" spans="1:14" ht="12.75">
      <c r="A10" s="74" t="s">
        <v>86</v>
      </c>
      <c r="B10" s="16">
        <f>SUM(B5:B9)</f>
        <v>4900</v>
      </c>
      <c r="C10"/>
      <c r="D10" s="143">
        <f>SUM(D5:D9)</f>
        <v>5005.28</v>
      </c>
      <c r="E10"/>
      <c r="F10" s="16">
        <f>SUM(F5:F9)</f>
        <v>4100</v>
      </c>
      <c r="H10" s="143">
        <f>SUM(H5:H9)</f>
        <v>3942.3</v>
      </c>
      <c r="J10" s="16">
        <f>SUM(J5:J9)</f>
        <v>4000</v>
      </c>
      <c r="K10" s="16"/>
      <c r="L10" s="16"/>
      <c r="M10" s="16"/>
      <c r="N10" s="69">
        <f>J10/F10-1</f>
        <v>-0.024390243902439046</v>
      </c>
    </row>
    <row r="11" spans="2:14" s="131" customFormat="1" ht="11.25">
      <c r="B11" s="132"/>
      <c r="D11" s="132"/>
      <c r="F11" s="132"/>
      <c r="H11" s="132"/>
      <c r="J11" s="132"/>
      <c r="K11" s="132"/>
      <c r="L11" s="132"/>
      <c r="M11" s="132"/>
      <c r="N11" s="133"/>
    </row>
    <row r="12" spans="2:14" s="131" customFormat="1" ht="11.25">
      <c r="B12" s="132"/>
      <c r="D12" s="132"/>
      <c r="F12" s="132"/>
      <c r="H12" s="132"/>
      <c r="J12" s="132"/>
      <c r="K12" s="132"/>
      <c r="L12" s="132"/>
      <c r="M12" s="132"/>
      <c r="N12" s="133"/>
    </row>
    <row r="13" spans="1:14" ht="15">
      <c r="A13" s="63" t="s">
        <v>109</v>
      </c>
      <c r="C13"/>
      <c r="D13" s="143"/>
      <c r="E13"/>
      <c r="F13" s="7"/>
      <c r="H13" s="143"/>
      <c r="J13" s="7"/>
      <c r="K13" s="7"/>
      <c r="L13" s="7"/>
      <c r="M13" s="7"/>
      <c r="N13" s="69"/>
    </row>
    <row r="14" spans="1:14" ht="12.75">
      <c r="A14" t="s">
        <v>165</v>
      </c>
      <c r="B14" s="10">
        <v>800</v>
      </c>
      <c r="C14"/>
      <c r="D14" s="142">
        <v>805.68</v>
      </c>
      <c r="E14"/>
      <c r="F14" s="10">
        <v>800</v>
      </c>
      <c r="H14" s="142">
        <v>1551</v>
      </c>
      <c r="J14" s="10">
        <v>1000</v>
      </c>
      <c r="K14" s="7"/>
      <c r="L14" s="152"/>
      <c r="M14" s="7"/>
      <c r="N14" s="69"/>
    </row>
    <row r="15" spans="1:14" ht="12.75">
      <c r="A15" s="74" t="s">
        <v>86</v>
      </c>
      <c r="B15" s="16">
        <f>SUM(B14:B14)</f>
        <v>800</v>
      </c>
      <c r="C15"/>
      <c r="D15" s="143">
        <f>SUM(D14:D14)</f>
        <v>805.68</v>
      </c>
      <c r="E15"/>
      <c r="F15" s="16">
        <f>SUM(F14:F14)</f>
        <v>800</v>
      </c>
      <c r="H15" s="143">
        <f>SUM(H14)</f>
        <v>1551</v>
      </c>
      <c r="J15" s="16">
        <f>SUM(J14)</f>
        <v>1000</v>
      </c>
      <c r="K15" s="16"/>
      <c r="L15" s="16"/>
      <c r="M15" s="16"/>
      <c r="N15" s="69">
        <f>J15/F15-1</f>
        <v>0.25</v>
      </c>
    </row>
    <row r="16" spans="1:14" ht="12.75">
      <c r="A16" s="74"/>
      <c r="B16" s="16"/>
      <c r="C16"/>
      <c r="D16" s="143"/>
      <c r="E16"/>
      <c r="F16" s="16"/>
      <c r="H16" s="143"/>
      <c r="J16" s="16"/>
      <c r="K16" s="16"/>
      <c r="L16" s="16"/>
      <c r="M16" s="16"/>
      <c r="N16" s="69"/>
    </row>
    <row r="17" spans="1:14" s="131" customFormat="1" ht="11.25">
      <c r="A17" s="134"/>
      <c r="B17" s="132"/>
      <c r="D17" s="132"/>
      <c r="F17" s="132"/>
      <c r="H17" s="132"/>
      <c r="J17" s="132"/>
      <c r="K17" s="132"/>
      <c r="L17" s="132"/>
      <c r="M17" s="132"/>
      <c r="N17" s="133"/>
    </row>
    <row r="18" spans="1:14" ht="15">
      <c r="A18" s="63" t="s">
        <v>110</v>
      </c>
      <c r="C18"/>
      <c r="D18" s="143"/>
      <c r="E18"/>
      <c r="F18" s="7"/>
      <c r="H18" s="143"/>
      <c r="J18" s="7"/>
      <c r="K18" s="7"/>
      <c r="L18" s="7"/>
      <c r="M18" s="7"/>
      <c r="N18" s="69"/>
    </row>
    <row r="19" spans="1:14" ht="12.75">
      <c r="A19" s="1" t="s">
        <v>111</v>
      </c>
      <c r="B19" s="10">
        <v>6500</v>
      </c>
      <c r="C19"/>
      <c r="D19" s="142">
        <v>6500</v>
      </c>
      <c r="E19"/>
      <c r="F19" s="10">
        <v>0</v>
      </c>
      <c r="H19" s="142">
        <v>0</v>
      </c>
      <c r="J19" s="10">
        <v>0</v>
      </c>
      <c r="K19" s="7"/>
      <c r="L19" s="152"/>
      <c r="M19" s="7"/>
      <c r="N19" s="69"/>
    </row>
    <row r="20" spans="1:14" ht="12.75">
      <c r="A20" s="1" t="s">
        <v>157</v>
      </c>
      <c r="B20" s="10">
        <v>600</v>
      </c>
      <c r="C20"/>
      <c r="D20" s="142">
        <v>2010.12</v>
      </c>
      <c r="E20"/>
      <c r="F20" s="10">
        <v>200</v>
      </c>
      <c r="H20" s="142">
        <v>394.86</v>
      </c>
      <c r="J20" s="10">
        <v>200</v>
      </c>
      <c r="K20" s="7"/>
      <c r="L20" s="153"/>
      <c r="M20" s="7"/>
      <c r="N20" s="69"/>
    </row>
    <row r="21" spans="1:14" ht="12.75">
      <c r="A21" s="1" t="s">
        <v>112</v>
      </c>
      <c r="B21" s="10">
        <v>0</v>
      </c>
      <c r="C21"/>
      <c r="D21" s="142">
        <v>183.31</v>
      </c>
      <c r="E21"/>
      <c r="F21" s="10">
        <v>0</v>
      </c>
      <c r="H21" s="142">
        <v>1.94</v>
      </c>
      <c r="J21" s="10">
        <v>0</v>
      </c>
      <c r="K21" s="7"/>
      <c r="L21" s="153"/>
      <c r="M21" s="7"/>
      <c r="N21" s="69"/>
    </row>
    <row r="22" spans="1:14" ht="12.75">
      <c r="A22" s="74" t="s">
        <v>86</v>
      </c>
      <c r="B22" s="16">
        <f>SUM(B19:B21)</f>
        <v>7100</v>
      </c>
      <c r="C22"/>
      <c r="D22" s="143">
        <f>SUM(D19:D21)</f>
        <v>8693.429999999998</v>
      </c>
      <c r="E22"/>
      <c r="F22" s="16">
        <f>SUM(F19:F21)</f>
        <v>200</v>
      </c>
      <c r="H22" s="143">
        <f>SUM(H19:H21)</f>
        <v>396.8</v>
      </c>
      <c r="J22" s="16">
        <f>SUM(J19:J21)</f>
        <v>200</v>
      </c>
      <c r="K22" s="16"/>
      <c r="L22" s="16"/>
      <c r="M22" s="16"/>
      <c r="N22" s="69">
        <f>J22/F22-1</f>
        <v>0</v>
      </c>
    </row>
    <row r="23" spans="1:14" ht="12.75">
      <c r="A23" s="74"/>
      <c r="B23" s="16"/>
      <c r="C23"/>
      <c r="D23" s="143"/>
      <c r="E23"/>
      <c r="F23" s="16"/>
      <c r="H23" s="143"/>
      <c r="J23" s="16"/>
      <c r="K23" s="16"/>
      <c r="L23" s="16"/>
      <c r="M23" s="16"/>
      <c r="N23" s="69"/>
    </row>
    <row r="24" spans="1:14" s="131" customFormat="1" ht="11.25">
      <c r="A24" s="134"/>
      <c r="B24" s="132"/>
      <c r="D24" s="132"/>
      <c r="F24" s="132"/>
      <c r="H24" s="132"/>
      <c r="J24" s="132"/>
      <c r="K24" s="132"/>
      <c r="L24" s="132"/>
      <c r="M24" s="132"/>
      <c r="N24" s="133"/>
    </row>
    <row r="25" spans="1:14" ht="15">
      <c r="A25" s="63" t="s">
        <v>113</v>
      </c>
      <c r="C25"/>
      <c r="D25" s="143"/>
      <c r="E25"/>
      <c r="F25" s="7"/>
      <c r="H25" s="143"/>
      <c r="J25" s="7"/>
      <c r="K25" s="7"/>
      <c r="L25" s="7"/>
      <c r="M25" s="7"/>
      <c r="N25" s="69"/>
    </row>
    <row r="26" spans="1:14" s="12" customFormat="1" ht="12.75">
      <c r="A26" s="1" t="s">
        <v>114</v>
      </c>
      <c r="B26" s="10">
        <v>2000</v>
      </c>
      <c r="D26" s="142">
        <v>2508.84</v>
      </c>
      <c r="F26" s="10">
        <v>2500</v>
      </c>
      <c r="H26" s="142">
        <v>2468.64</v>
      </c>
      <c r="J26" s="10">
        <v>2500</v>
      </c>
      <c r="K26" s="7"/>
      <c r="L26" s="152"/>
      <c r="M26" s="7"/>
      <c r="N26" s="69"/>
    </row>
    <row r="27" spans="1:14" s="12" customFormat="1" ht="12.75">
      <c r="A27" s="1" t="s">
        <v>51</v>
      </c>
      <c r="B27" s="10">
        <v>1000</v>
      </c>
      <c r="D27" s="142">
        <v>979.68</v>
      </c>
      <c r="F27" s="10">
        <v>1000</v>
      </c>
      <c r="H27" s="142">
        <v>575.48</v>
      </c>
      <c r="J27" s="10">
        <v>650</v>
      </c>
      <c r="K27" s="7"/>
      <c r="L27" s="153"/>
      <c r="M27" s="7"/>
      <c r="N27" s="69"/>
    </row>
    <row r="28" spans="1:14" s="12" customFormat="1" ht="12.75">
      <c r="A28" s="1" t="s">
        <v>115</v>
      </c>
      <c r="B28" s="10">
        <v>600</v>
      </c>
      <c r="D28" s="142">
        <v>1412.76</v>
      </c>
      <c r="F28" s="10">
        <v>1500</v>
      </c>
      <c r="H28" s="142">
        <v>115.56</v>
      </c>
      <c r="J28" s="10">
        <v>500</v>
      </c>
      <c r="K28" s="7"/>
      <c r="L28" s="153"/>
      <c r="M28" s="7"/>
      <c r="N28" s="69"/>
    </row>
    <row r="29" spans="1:14" s="12" customFormat="1" ht="12.75">
      <c r="A29" s="74" t="s">
        <v>86</v>
      </c>
      <c r="B29" s="16">
        <f>SUM(B26:B28)</f>
        <v>3600</v>
      </c>
      <c r="D29" s="143">
        <f>SUM(D26:D28)</f>
        <v>4901.28</v>
      </c>
      <c r="F29" s="16">
        <f>SUM(F26:F28)</f>
        <v>5000</v>
      </c>
      <c r="H29" s="143">
        <f>SUM(H26:H28)</f>
        <v>3159.68</v>
      </c>
      <c r="J29" s="16">
        <f>SUM(J26:J28)</f>
        <v>3650</v>
      </c>
      <c r="K29" s="16"/>
      <c r="L29" s="16"/>
      <c r="M29" s="16"/>
      <c r="N29" s="69">
        <f>J29/F29-1</f>
        <v>-0.27</v>
      </c>
    </row>
    <row r="30" spans="1:14" s="12" customFormat="1" ht="12.75">
      <c r="A30" s="74"/>
      <c r="B30" s="16"/>
      <c r="D30" s="143"/>
      <c r="F30" s="16"/>
      <c r="H30" s="143"/>
      <c r="J30" s="16"/>
      <c r="K30" s="16"/>
      <c r="L30" s="16"/>
      <c r="M30" s="16"/>
      <c r="N30" s="69"/>
    </row>
    <row r="31" spans="1:14" s="131" customFormat="1" ht="11.25">
      <c r="A31" s="135"/>
      <c r="B31" s="132"/>
      <c r="D31" s="132"/>
      <c r="F31" s="132"/>
      <c r="H31" s="132"/>
      <c r="J31" s="132"/>
      <c r="K31" s="132"/>
      <c r="L31" s="132"/>
      <c r="M31" s="132"/>
      <c r="N31" s="133"/>
    </row>
    <row r="32" spans="1:14" s="12" customFormat="1" ht="15">
      <c r="A32" s="63" t="s">
        <v>116</v>
      </c>
      <c r="B32" s="7"/>
      <c r="D32" s="143"/>
      <c r="F32" s="7"/>
      <c r="H32" s="143"/>
      <c r="J32" s="7"/>
      <c r="K32" s="7"/>
      <c r="L32" s="7"/>
      <c r="M32" s="7"/>
      <c r="N32" s="69"/>
    </row>
    <row r="33" spans="1:14" s="12" customFormat="1" ht="12.75">
      <c r="A33" s="1" t="s">
        <v>166</v>
      </c>
      <c r="B33" s="10">
        <v>300</v>
      </c>
      <c r="D33" s="142">
        <v>300</v>
      </c>
      <c r="F33" s="10">
        <v>300</v>
      </c>
      <c r="H33" s="142">
        <v>300</v>
      </c>
      <c r="J33" s="10">
        <v>300</v>
      </c>
      <c r="K33" s="7"/>
      <c r="L33" s="152"/>
      <c r="M33" s="7"/>
      <c r="N33" s="69"/>
    </row>
    <row r="34" spans="1:14" s="14" customFormat="1" ht="12.75">
      <c r="A34" s="74" t="s">
        <v>86</v>
      </c>
      <c r="B34" s="16">
        <f>SUM(B33)</f>
        <v>300</v>
      </c>
      <c r="D34" s="143">
        <f>SUM(D33)</f>
        <v>300</v>
      </c>
      <c r="F34" s="16">
        <f>SUM(F33)</f>
        <v>300</v>
      </c>
      <c r="H34" s="143">
        <f>SUM(H33)</f>
        <v>300</v>
      </c>
      <c r="J34" s="16">
        <f>SUM(J33)</f>
        <v>300</v>
      </c>
      <c r="K34" s="16"/>
      <c r="L34" s="16"/>
      <c r="M34" s="16"/>
      <c r="N34" s="69"/>
    </row>
    <row r="35" spans="1:14" s="14" customFormat="1" ht="12.75">
      <c r="A35" s="74"/>
      <c r="B35" s="16"/>
      <c r="D35" s="143"/>
      <c r="F35" s="16"/>
      <c r="H35" s="143"/>
      <c r="J35" s="16"/>
      <c r="K35" s="16"/>
      <c r="L35" s="16"/>
      <c r="M35" s="16"/>
      <c r="N35" s="69"/>
    </row>
    <row r="36" spans="1:14" ht="13.5" thickBot="1">
      <c r="A36" s="74" t="s">
        <v>117</v>
      </c>
      <c r="B36" s="75">
        <f>SUM(B10+B15+B22+B29+B34)</f>
        <v>16700</v>
      </c>
      <c r="C36"/>
      <c r="D36" s="75">
        <f>SUM(D10+D15+D22+D29+D34)</f>
        <v>19705.67</v>
      </c>
      <c r="E36"/>
      <c r="F36" s="75">
        <f>SUM(F10+F15+F22+F29+F34)</f>
        <v>10400</v>
      </c>
      <c r="H36" s="75">
        <f>SUM(H10+H15+H22+H29+H34)</f>
        <v>9349.78</v>
      </c>
      <c r="J36" s="75">
        <f>SUM(J10+J15+J22+J29+J34)</f>
        <v>9150</v>
      </c>
      <c r="K36" s="43"/>
      <c r="L36" s="154"/>
      <c r="M36" s="43"/>
      <c r="N36" s="69">
        <f>J36/F36-1</f>
        <v>-0.12019230769230771</v>
      </c>
    </row>
    <row r="37" ht="13.5" thickTop="1"/>
    <row r="38" spans="8:14" ht="12.75">
      <c r="H38" s="143"/>
      <c r="J38" s="7"/>
      <c r="K38" s="7"/>
      <c r="L38" s="7"/>
      <c r="M38" s="7"/>
      <c r="N38" s="69"/>
    </row>
    <row r="39" ht="12.75">
      <c r="H39" s="143"/>
    </row>
    <row r="40" ht="12.75">
      <c r="H40" s="143"/>
    </row>
  </sheetData>
  <sheetProtection selectLockedCells="1" selectUnlockedCells="1"/>
  <printOptions horizontalCentered="1"/>
  <pageMargins left="0.5" right="0.5" top="0.5" bottom="0.25" header="0.511805555555556" footer="0.5"/>
  <pageSetup firstPageNumber="7" useFirstPageNumber="1" horizontalDpi="300" verticalDpi="300" orientation="landscape" r:id="rId1"/>
  <headerFooter alignWithMargins="0">
    <oddFooter>&amp;R7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5.57421875" style="0" customWidth="1"/>
    <col min="2" max="2" width="11.140625" style="7" customWidth="1"/>
    <col min="3" max="3" width="0.85546875" style="0" customWidth="1"/>
    <col min="4" max="4" width="11.140625" style="0" customWidth="1"/>
    <col min="5" max="5" width="0.85546875" style="0" customWidth="1"/>
    <col min="6" max="6" width="11.140625" style="0" customWidth="1"/>
    <col min="7" max="7" width="0.85546875" style="0" customWidth="1"/>
    <col min="8" max="8" width="12.140625" style="0" bestFit="1" customWidth="1"/>
    <col min="9" max="9" width="0.85546875" style="0" customWidth="1"/>
    <col min="10" max="10" width="11.140625" style="0" customWidth="1"/>
    <col min="11" max="11" width="0.85546875" style="0" customWidth="1"/>
    <col min="12" max="12" width="11.140625" style="0" customWidth="1"/>
    <col min="13" max="13" width="0.85546875" style="0" customWidth="1"/>
    <col min="14" max="14" width="9.57421875" style="0" customWidth="1"/>
    <col min="17" max="17" width="11.140625" style="0" bestFit="1" customWidth="1"/>
  </cols>
  <sheetData>
    <row r="1" spans="1:2" ht="18">
      <c r="A1" s="58" t="s">
        <v>122</v>
      </c>
      <c r="B1" s="59"/>
    </row>
    <row r="2" spans="1:14" ht="12.75" customHeight="1">
      <c r="A2" s="63"/>
      <c r="B2" s="25">
        <v>2017</v>
      </c>
      <c r="D2" s="27">
        <v>2017</v>
      </c>
      <c r="F2" s="25">
        <v>2018</v>
      </c>
      <c r="H2" s="27">
        <v>2018</v>
      </c>
      <c r="J2" s="25">
        <v>2019</v>
      </c>
      <c r="K2" s="25"/>
      <c r="L2" s="25"/>
      <c r="N2" s="2" t="s">
        <v>1</v>
      </c>
    </row>
    <row r="3" spans="1:14" ht="13.5">
      <c r="A3" s="14"/>
      <c r="B3" s="25" t="s">
        <v>0</v>
      </c>
      <c r="C3" s="60"/>
      <c r="D3" s="141" t="s">
        <v>31</v>
      </c>
      <c r="E3" s="60"/>
      <c r="F3" s="25" t="s">
        <v>0</v>
      </c>
      <c r="G3" s="60"/>
      <c r="H3" s="141" t="s">
        <v>31</v>
      </c>
      <c r="I3" s="60"/>
      <c r="J3" s="25" t="s">
        <v>0</v>
      </c>
      <c r="K3" s="25"/>
      <c r="L3" s="25"/>
      <c r="M3" s="53"/>
      <c r="N3" s="9" t="s">
        <v>3</v>
      </c>
    </row>
    <row r="4" spans="1:14" ht="13.5">
      <c r="A4" s="95" t="s">
        <v>124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67" t="s">
        <v>167</v>
      </c>
      <c r="M4" s="70"/>
      <c r="N4" s="94"/>
    </row>
    <row r="5" spans="1:17" ht="12">
      <c r="A5" t="s">
        <v>181</v>
      </c>
      <c r="B5" s="64">
        <v>0</v>
      </c>
      <c r="C5" s="65"/>
      <c r="D5" s="64">
        <v>0</v>
      </c>
      <c r="E5" s="65"/>
      <c r="F5" s="64">
        <v>18000</v>
      </c>
      <c r="G5" s="65"/>
      <c r="H5" s="64">
        <v>16000</v>
      </c>
      <c r="I5" s="65"/>
      <c r="J5" s="64">
        <v>0</v>
      </c>
      <c r="K5" s="65"/>
      <c r="L5" s="159"/>
      <c r="M5" s="65"/>
      <c r="N5" s="94"/>
      <c r="O5" s="131"/>
      <c r="Q5" s="139"/>
    </row>
    <row r="6" spans="1:17" ht="12">
      <c r="A6" s="12" t="s">
        <v>172</v>
      </c>
      <c r="B6" s="72">
        <v>0</v>
      </c>
      <c r="C6" s="65"/>
      <c r="D6" s="72">
        <v>0</v>
      </c>
      <c r="E6" s="65"/>
      <c r="F6" s="72">
        <v>0</v>
      </c>
      <c r="G6" s="65"/>
      <c r="H6" s="72">
        <v>0</v>
      </c>
      <c r="I6" s="65"/>
      <c r="J6" s="72">
        <v>0</v>
      </c>
      <c r="K6" s="65"/>
      <c r="L6" s="160"/>
      <c r="M6" s="65"/>
      <c r="N6" s="94"/>
      <c r="O6" s="131"/>
      <c r="Q6" s="131"/>
    </row>
    <row r="7" spans="1:17" ht="12">
      <c r="A7" t="s">
        <v>199</v>
      </c>
      <c r="B7" s="72">
        <v>0</v>
      </c>
      <c r="C7" s="65"/>
      <c r="D7" s="72">
        <v>1590</v>
      </c>
      <c r="E7" s="65"/>
      <c r="F7" s="72">
        <v>81194</v>
      </c>
      <c r="G7" s="65"/>
      <c r="H7" s="72">
        <v>17105.16</v>
      </c>
      <c r="I7" s="65"/>
      <c r="J7" s="72">
        <v>0</v>
      </c>
      <c r="K7" s="65"/>
      <c r="L7" s="160"/>
      <c r="M7" s="65"/>
      <c r="N7" s="94"/>
      <c r="O7" s="131"/>
      <c r="Q7" s="139"/>
    </row>
    <row r="8" spans="1:17" ht="12">
      <c r="A8" t="s">
        <v>195</v>
      </c>
      <c r="B8" s="72">
        <v>0</v>
      </c>
      <c r="C8" s="65"/>
      <c r="D8" s="72">
        <v>0</v>
      </c>
      <c r="E8" s="65"/>
      <c r="F8" s="72">
        <v>0</v>
      </c>
      <c r="G8" s="65"/>
      <c r="H8" s="72">
        <v>4500</v>
      </c>
      <c r="I8" s="65"/>
      <c r="J8" s="72"/>
      <c r="K8" s="65"/>
      <c r="L8" s="160"/>
      <c r="M8" s="65"/>
      <c r="N8" s="94"/>
      <c r="O8" s="131"/>
      <c r="Q8" s="139"/>
    </row>
    <row r="9" spans="1:14" ht="12">
      <c r="A9" s="12" t="s">
        <v>109</v>
      </c>
      <c r="B9" s="72">
        <v>0</v>
      </c>
      <c r="C9" s="65"/>
      <c r="D9" s="72">
        <v>0</v>
      </c>
      <c r="E9" s="65"/>
      <c r="F9" s="72">
        <v>0</v>
      </c>
      <c r="G9" s="65"/>
      <c r="H9" s="72">
        <v>0</v>
      </c>
      <c r="I9" s="65"/>
      <c r="J9" s="72">
        <v>0</v>
      </c>
      <c r="K9" s="65"/>
      <c r="L9" s="160"/>
      <c r="M9" s="65"/>
      <c r="N9" s="94"/>
    </row>
    <row r="10" spans="1:14" ht="12.75">
      <c r="A10" s="74"/>
      <c r="B10" s="67">
        <f>SUM(B5:B9)</f>
        <v>0</v>
      </c>
      <c r="C10" s="67"/>
      <c r="D10" s="67">
        <f>SUM(D5:D9)</f>
        <v>1590</v>
      </c>
      <c r="E10" s="67"/>
      <c r="F10" s="67">
        <f>SUM(F5:F9)</f>
        <v>99194</v>
      </c>
      <c r="G10" s="67"/>
      <c r="H10" s="67">
        <f>SUM(H5:H9)</f>
        <v>37605.16</v>
      </c>
      <c r="I10" s="67"/>
      <c r="J10" s="67">
        <f>SUM(J5:J9)</f>
        <v>0</v>
      </c>
      <c r="K10" s="67"/>
      <c r="L10" s="67"/>
      <c r="M10" s="67"/>
      <c r="N10" s="96">
        <f>J10/F10-1</f>
        <v>-1</v>
      </c>
    </row>
    <row r="11" spans="2:14" ht="12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94"/>
    </row>
    <row r="12" spans="1:14" ht="13.5">
      <c r="A12" s="95" t="s">
        <v>125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94"/>
    </row>
    <row r="13" spans="1:14" ht="12">
      <c r="A13" s="12" t="s">
        <v>130</v>
      </c>
      <c r="B13" s="64">
        <v>0</v>
      </c>
      <c r="C13" s="65"/>
      <c r="D13" s="64">
        <v>0</v>
      </c>
      <c r="E13" s="65"/>
      <c r="F13" s="64">
        <v>0</v>
      </c>
      <c r="G13" s="65"/>
      <c r="H13" s="64">
        <v>0</v>
      </c>
      <c r="I13" s="65"/>
      <c r="J13" s="64">
        <v>0</v>
      </c>
      <c r="K13" s="65"/>
      <c r="L13" s="159"/>
      <c r="M13" s="65"/>
      <c r="N13" s="94"/>
    </row>
    <row r="14" spans="1:14" ht="12">
      <c r="A14" s="12" t="s">
        <v>174</v>
      </c>
      <c r="B14" s="64">
        <v>0</v>
      </c>
      <c r="C14" s="65"/>
      <c r="D14" s="64">
        <v>0</v>
      </c>
      <c r="E14" s="65"/>
      <c r="F14" s="64">
        <v>0</v>
      </c>
      <c r="G14" s="65"/>
      <c r="H14" s="64">
        <v>0</v>
      </c>
      <c r="I14" s="65"/>
      <c r="J14" s="64">
        <v>0</v>
      </c>
      <c r="K14" s="65"/>
      <c r="L14" s="160"/>
      <c r="M14" s="65"/>
      <c r="N14" s="94"/>
    </row>
    <row r="15" spans="1:14" ht="12">
      <c r="A15" s="12" t="s">
        <v>175</v>
      </c>
      <c r="B15" s="72">
        <v>0</v>
      </c>
      <c r="C15" s="65"/>
      <c r="D15" s="72">
        <v>0</v>
      </c>
      <c r="E15" s="65"/>
      <c r="F15" s="72">
        <v>0</v>
      </c>
      <c r="G15" s="65"/>
      <c r="H15" s="72">
        <v>0</v>
      </c>
      <c r="I15" s="65"/>
      <c r="J15" s="72">
        <v>0</v>
      </c>
      <c r="K15" s="65"/>
      <c r="L15" s="160"/>
      <c r="M15" s="65"/>
      <c r="N15" s="94"/>
    </row>
    <row r="16" spans="1:14" ht="12.75">
      <c r="A16" s="74"/>
      <c r="B16" s="67">
        <f>SUM(B13:B15)</f>
        <v>0</v>
      </c>
      <c r="C16" s="70"/>
      <c r="D16" s="67">
        <f>SUM(D13:D15)</f>
        <v>0</v>
      </c>
      <c r="E16" s="70"/>
      <c r="F16" s="67">
        <f>SUM(F13:F15)</f>
        <v>0</v>
      </c>
      <c r="G16" s="70"/>
      <c r="H16" s="67">
        <f>SUM(H13:H15)</f>
        <v>0</v>
      </c>
      <c r="I16" s="70"/>
      <c r="J16" s="67">
        <f>SUM(J13:J15)</f>
        <v>0</v>
      </c>
      <c r="K16" s="67"/>
      <c r="L16" s="67"/>
      <c r="M16" s="67"/>
      <c r="N16" s="96" t="e">
        <f>J16/F16-1</f>
        <v>#DIV/0!</v>
      </c>
    </row>
    <row r="17" spans="2:14" ht="12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94"/>
    </row>
    <row r="18" spans="1:14" ht="13.5">
      <c r="A18" s="95" t="s">
        <v>126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94"/>
    </row>
    <row r="19" spans="1:17" ht="12">
      <c r="A19" s="12" t="s">
        <v>173</v>
      </c>
      <c r="B19" s="72">
        <v>0</v>
      </c>
      <c r="C19" s="65"/>
      <c r="D19" s="72">
        <v>0</v>
      </c>
      <c r="E19" s="65"/>
      <c r="F19" s="72">
        <v>0</v>
      </c>
      <c r="G19" s="65"/>
      <c r="H19" s="72">
        <v>0</v>
      </c>
      <c r="I19" s="65"/>
      <c r="J19" s="72">
        <v>0</v>
      </c>
      <c r="K19" s="65"/>
      <c r="L19" s="160"/>
      <c r="M19" s="65"/>
      <c r="N19" s="94"/>
      <c r="O19" s="131"/>
      <c r="Q19" s="139"/>
    </row>
    <row r="20" spans="1:14" ht="12.75">
      <c r="A20" s="74"/>
      <c r="B20" s="67">
        <f>SUM(B19:B19)</f>
        <v>0</v>
      </c>
      <c r="C20" s="67"/>
      <c r="D20" s="67">
        <f>SUM(D19:D19)</f>
        <v>0</v>
      </c>
      <c r="E20" s="67"/>
      <c r="F20" s="67">
        <f>SUM(F19:F19)</f>
        <v>0</v>
      </c>
      <c r="G20" s="67"/>
      <c r="H20" s="67">
        <f>SUM(H19)</f>
        <v>0</v>
      </c>
      <c r="I20" s="67"/>
      <c r="J20" s="67">
        <f>SUM(J19)</f>
        <v>0</v>
      </c>
      <c r="K20" s="67"/>
      <c r="L20" s="67"/>
      <c r="M20" s="67"/>
      <c r="N20" s="96" t="e">
        <f>J20/F20-1</f>
        <v>#DIV/0!</v>
      </c>
    </row>
    <row r="21" spans="1:14" ht="12.75">
      <c r="A21" s="74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94"/>
    </row>
    <row r="22" spans="2:14" ht="12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94"/>
    </row>
    <row r="23" spans="1:14" s="14" customFormat="1" ht="13.5" thickBot="1">
      <c r="A23" s="74" t="s">
        <v>127</v>
      </c>
      <c r="B23" s="47">
        <f>SUM(B10+B16+B20)</f>
        <v>0</v>
      </c>
      <c r="C23" s="16"/>
      <c r="D23" s="167">
        <f>SUM(D10+D16+D20)</f>
        <v>1590</v>
      </c>
      <c r="E23" s="16"/>
      <c r="F23" s="47">
        <f>SUM(F10+F16+F20)</f>
        <v>99194</v>
      </c>
      <c r="G23" s="16"/>
      <c r="H23" s="167">
        <f>SUM(H10+H16+H20)</f>
        <v>37605.16</v>
      </c>
      <c r="I23" s="16"/>
      <c r="J23" s="47">
        <f>SUM(J10+J16+J20)</f>
        <v>0</v>
      </c>
      <c r="K23" s="16"/>
      <c r="L23" s="158"/>
      <c r="M23" s="16"/>
      <c r="N23" s="96">
        <f>J23/F23-1</f>
        <v>-1</v>
      </c>
    </row>
    <row r="24" spans="1:14" s="14" customFormat="1" ht="13.5" thickTop="1">
      <c r="A24" s="7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96"/>
    </row>
    <row r="25" spans="2:14" ht="12">
      <c r="B25"/>
      <c r="N25" s="94"/>
    </row>
    <row r="26" spans="1:14" ht="15">
      <c r="A26" s="97" t="s">
        <v>41</v>
      </c>
      <c r="B26"/>
      <c r="L26" s="23"/>
      <c r="N26" s="94"/>
    </row>
    <row r="27" spans="1:14" ht="12">
      <c r="A27" s="12" t="s">
        <v>128</v>
      </c>
      <c r="B27" s="83">
        <v>41000</v>
      </c>
      <c r="D27" s="83">
        <v>40920</v>
      </c>
      <c r="F27" s="83">
        <v>41000</v>
      </c>
      <c r="H27" s="83">
        <v>40440.22</v>
      </c>
      <c r="J27" s="83">
        <v>41000</v>
      </c>
      <c r="K27" s="76"/>
      <c r="L27" s="155"/>
      <c r="M27" s="76"/>
      <c r="N27" s="94"/>
    </row>
    <row r="28" spans="13:14" ht="12">
      <c r="M28" s="76"/>
      <c r="N28" s="94"/>
    </row>
    <row r="29" spans="1:14" ht="12">
      <c r="A29" s="12"/>
      <c r="B29" s="76"/>
      <c r="D29" s="76"/>
      <c r="F29" s="76"/>
      <c r="H29" s="76"/>
      <c r="J29" s="76"/>
      <c r="K29" s="76"/>
      <c r="L29" s="76"/>
      <c r="M29" s="76"/>
      <c r="N29" s="94"/>
    </row>
    <row r="30" spans="1:14" ht="12">
      <c r="A30" s="12"/>
      <c r="B30" s="76"/>
      <c r="D30" s="76"/>
      <c r="F30" s="76"/>
      <c r="H30" s="76"/>
      <c r="J30" s="76"/>
      <c r="K30" s="76"/>
      <c r="L30" s="76"/>
      <c r="M30" s="76"/>
      <c r="N30" s="94"/>
    </row>
    <row r="31" spans="1:14" ht="13.5" thickBot="1">
      <c r="A31" s="74" t="s">
        <v>182</v>
      </c>
      <c r="B31" s="171">
        <f>SUM(B27:B27)</f>
        <v>41000</v>
      </c>
      <c r="D31" s="171">
        <f>SUM(D27:D27)</f>
        <v>40920</v>
      </c>
      <c r="F31" s="171">
        <f>SUM(F27:F27)</f>
        <v>41000</v>
      </c>
      <c r="H31" s="171">
        <f>SUM(H27:H27)</f>
        <v>40440.22</v>
      </c>
      <c r="J31" s="171">
        <f>SUM(J27:J27)</f>
        <v>41000</v>
      </c>
      <c r="K31" s="90"/>
      <c r="L31" s="90"/>
      <c r="M31" s="90"/>
      <c r="N31" s="96">
        <f>J31/F31-1</f>
        <v>0</v>
      </c>
    </row>
    <row r="32" ht="12.75" thickTop="1">
      <c r="B32"/>
    </row>
  </sheetData>
  <sheetProtection selectLockedCells="1" selectUnlockedCells="1"/>
  <printOptions horizontalCentered="1"/>
  <pageMargins left="0.25" right="0.25" top="1" bottom="0.5" header="0.511805555555556" footer="0.5"/>
  <pageSetup horizontalDpi="300" verticalDpi="300" orientation="landscape" r:id="rId1"/>
  <headerFooter alignWithMargins="0">
    <oddFooter>&amp;R8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4">
      <selection activeCell="J11" sqref="J11"/>
    </sheetView>
  </sheetViews>
  <sheetFormatPr defaultColWidth="9.140625" defaultRowHeight="12.75"/>
  <cols>
    <col min="1" max="1" width="24.421875" style="0" customWidth="1"/>
    <col min="2" max="2" width="11.140625" style="0" bestFit="1" customWidth="1"/>
    <col min="3" max="3" width="0.85546875" style="0" customWidth="1"/>
    <col min="4" max="4" width="12.140625" style="12" bestFit="1" customWidth="1"/>
    <col min="5" max="5" width="0.85546875" style="0" customWidth="1"/>
    <col min="6" max="6" width="11.140625" style="0" customWidth="1"/>
    <col min="7" max="7" width="0.85546875" style="23" customWidth="1"/>
    <col min="8" max="8" width="12.140625" style="45" bestFit="1" customWidth="1"/>
    <col min="9" max="9" width="0.85546875" style="23" customWidth="1"/>
    <col min="10" max="10" width="12.140625" style="23" bestFit="1" customWidth="1"/>
    <col min="11" max="11" width="0.85546875" style="23" customWidth="1"/>
    <col min="12" max="12" width="12.140625" style="23" customWidth="1"/>
    <col min="13" max="13" width="0.85546875" style="23" customWidth="1"/>
    <col min="14" max="14" width="9.8515625" style="0" customWidth="1"/>
  </cols>
  <sheetData>
    <row r="1" spans="1:2" ht="18">
      <c r="A1" s="58" t="s">
        <v>176</v>
      </c>
      <c r="B1" s="59"/>
    </row>
    <row r="2" spans="1:4" ht="18">
      <c r="A2" s="58"/>
      <c r="C2" s="23"/>
      <c r="D2" s="45"/>
    </row>
    <row r="3" spans="1:14" ht="12.75" customHeight="1">
      <c r="A3" s="88"/>
      <c r="B3" s="25">
        <v>2017</v>
      </c>
      <c r="D3" s="27">
        <v>2017</v>
      </c>
      <c r="F3" s="25">
        <v>2018</v>
      </c>
      <c r="G3"/>
      <c r="H3" s="27">
        <v>2018</v>
      </c>
      <c r="I3"/>
      <c r="J3" s="25">
        <v>2019</v>
      </c>
      <c r="K3" s="25"/>
      <c r="L3" s="25"/>
      <c r="N3" s="2" t="s">
        <v>1</v>
      </c>
    </row>
    <row r="4" spans="2:14" ht="13.5">
      <c r="B4" s="25" t="s">
        <v>0</v>
      </c>
      <c r="C4" s="60"/>
      <c r="D4" s="141" t="s">
        <v>31</v>
      </c>
      <c r="E4" s="60"/>
      <c r="F4" s="25" t="s">
        <v>0</v>
      </c>
      <c r="G4" s="60"/>
      <c r="H4" s="141" t="s">
        <v>31</v>
      </c>
      <c r="I4" s="60"/>
      <c r="J4" s="25" t="s">
        <v>0</v>
      </c>
      <c r="K4" s="25"/>
      <c r="L4" s="25"/>
      <c r="M4" s="54"/>
      <c r="N4" s="9" t="s">
        <v>3</v>
      </c>
    </row>
    <row r="5" spans="1:12" ht="15">
      <c r="A5" s="63" t="s">
        <v>153</v>
      </c>
      <c r="B5" s="23"/>
      <c r="C5" s="23"/>
      <c r="D5" s="45"/>
      <c r="E5" s="23"/>
      <c r="F5" s="23"/>
      <c r="L5" s="25" t="s">
        <v>167</v>
      </c>
    </row>
    <row r="6" spans="1:14" ht="12">
      <c r="A6" t="s">
        <v>118</v>
      </c>
      <c r="B6" s="64">
        <v>1000</v>
      </c>
      <c r="C6" s="65"/>
      <c r="D6" s="164">
        <v>1449</v>
      </c>
      <c r="E6" s="65"/>
      <c r="F6" s="64">
        <v>1500</v>
      </c>
      <c r="G6" s="65"/>
      <c r="H6" s="164">
        <v>0</v>
      </c>
      <c r="I6" s="65"/>
      <c r="J6" s="64">
        <v>0</v>
      </c>
      <c r="K6" s="65"/>
      <c r="L6" s="159"/>
      <c r="M6" s="65"/>
      <c r="N6" s="94"/>
    </row>
    <row r="7" spans="1:14" ht="12">
      <c r="A7" t="s">
        <v>119</v>
      </c>
      <c r="B7" s="72">
        <v>0</v>
      </c>
      <c r="C7" s="65"/>
      <c r="D7" s="165">
        <v>3073.53</v>
      </c>
      <c r="E7" s="65"/>
      <c r="F7" s="72">
        <v>0</v>
      </c>
      <c r="G7" s="65"/>
      <c r="H7" s="165">
        <v>0</v>
      </c>
      <c r="I7" s="65"/>
      <c r="J7" s="72">
        <v>0</v>
      </c>
      <c r="K7" s="65"/>
      <c r="L7" s="160"/>
      <c r="M7" s="65"/>
      <c r="N7" s="94"/>
    </row>
    <row r="8" spans="1:14" ht="12">
      <c r="A8" t="s">
        <v>120</v>
      </c>
      <c r="B8" s="72">
        <v>0</v>
      </c>
      <c r="C8" s="65"/>
      <c r="D8" s="165">
        <v>0</v>
      </c>
      <c r="E8" s="65"/>
      <c r="F8" s="72">
        <v>0</v>
      </c>
      <c r="G8" s="65"/>
      <c r="H8" s="165">
        <v>0</v>
      </c>
      <c r="I8" s="65"/>
      <c r="J8" s="72">
        <v>0</v>
      </c>
      <c r="K8" s="65"/>
      <c r="L8" s="160"/>
      <c r="M8" s="65"/>
      <c r="N8" s="94"/>
    </row>
    <row r="9" spans="1:14" ht="12">
      <c r="A9" s="12" t="s">
        <v>168</v>
      </c>
      <c r="B9" s="72">
        <v>100</v>
      </c>
      <c r="C9" s="65"/>
      <c r="D9" s="165">
        <v>205.8</v>
      </c>
      <c r="E9" s="65"/>
      <c r="F9" s="72">
        <v>300</v>
      </c>
      <c r="G9" s="65"/>
      <c r="H9" s="165">
        <v>250</v>
      </c>
      <c r="I9" s="65"/>
      <c r="J9" s="72">
        <v>1996</v>
      </c>
      <c r="K9" s="65"/>
      <c r="L9" s="160"/>
      <c r="M9" s="65"/>
      <c r="N9" s="94"/>
    </row>
    <row r="10" spans="1:14" ht="12">
      <c r="A10" t="s">
        <v>171</v>
      </c>
      <c r="B10" s="72">
        <v>0</v>
      </c>
      <c r="C10" s="65"/>
      <c r="D10" s="165">
        <v>0</v>
      </c>
      <c r="E10" s="65"/>
      <c r="F10" s="72">
        <v>10000</v>
      </c>
      <c r="G10" s="65"/>
      <c r="H10" s="165">
        <v>3015</v>
      </c>
      <c r="I10" s="65"/>
      <c r="J10" s="72">
        <v>3000</v>
      </c>
      <c r="K10" s="65"/>
      <c r="L10" s="160"/>
      <c r="M10" s="65"/>
      <c r="N10" s="94"/>
    </row>
    <row r="11" spans="1:14" ht="12">
      <c r="A11" t="s">
        <v>123</v>
      </c>
      <c r="B11" s="72">
        <v>0</v>
      </c>
      <c r="C11" s="65"/>
      <c r="D11" s="165">
        <v>73855.5</v>
      </c>
      <c r="E11" s="65"/>
      <c r="F11" s="72">
        <v>0</v>
      </c>
      <c r="G11" s="65"/>
      <c r="H11" s="165">
        <v>0</v>
      </c>
      <c r="I11" s="65"/>
      <c r="J11" s="72">
        <v>0</v>
      </c>
      <c r="K11" s="65"/>
      <c r="L11" s="160"/>
      <c r="M11" s="65"/>
      <c r="N11" s="94"/>
    </row>
    <row r="12" spans="1:14" ht="12">
      <c r="A12" t="s">
        <v>155</v>
      </c>
      <c r="B12" s="72">
        <v>0</v>
      </c>
      <c r="C12" s="65"/>
      <c r="D12" s="165">
        <v>1035.04</v>
      </c>
      <c r="E12" s="65"/>
      <c r="F12" s="72">
        <v>0</v>
      </c>
      <c r="G12" s="65"/>
      <c r="H12" s="165">
        <v>0</v>
      </c>
      <c r="I12" s="65"/>
      <c r="J12" s="72">
        <v>0</v>
      </c>
      <c r="K12" s="65"/>
      <c r="L12" s="160"/>
      <c r="M12" s="65"/>
      <c r="N12" s="94"/>
    </row>
    <row r="13" spans="1:14" ht="12">
      <c r="A13" t="s">
        <v>154</v>
      </c>
      <c r="B13" s="72">
        <v>0</v>
      </c>
      <c r="C13" s="65"/>
      <c r="D13" s="165">
        <v>0</v>
      </c>
      <c r="E13" s="65"/>
      <c r="F13" s="72">
        <v>0</v>
      </c>
      <c r="G13" s="65"/>
      <c r="H13" s="165">
        <v>0</v>
      </c>
      <c r="I13" s="65"/>
      <c r="J13" s="72">
        <v>0</v>
      </c>
      <c r="K13" s="65"/>
      <c r="L13" s="160"/>
      <c r="M13" s="65"/>
      <c r="N13" s="94"/>
    </row>
    <row r="14" spans="1:14" ht="12">
      <c r="A14" t="s">
        <v>121</v>
      </c>
      <c r="B14" s="72">
        <v>1000</v>
      </c>
      <c r="C14" s="65"/>
      <c r="D14" s="165">
        <v>1000</v>
      </c>
      <c r="E14" s="65"/>
      <c r="F14" s="72">
        <v>1000</v>
      </c>
      <c r="G14" s="65"/>
      <c r="H14" s="165">
        <v>1000</v>
      </c>
      <c r="I14" s="65"/>
      <c r="J14" s="72">
        <v>1000</v>
      </c>
      <c r="K14" s="65"/>
      <c r="L14" s="160"/>
      <c r="M14" s="65"/>
      <c r="N14" s="94"/>
    </row>
    <row r="15" spans="1:14" ht="12">
      <c r="A15" s="12" t="s">
        <v>156</v>
      </c>
      <c r="B15" s="72">
        <v>0</v>
      </c>
      <c r="C15" s="65"/>
      <c r="D15" s="165">
        <v>40000</v>
      </c>
      <c r="E15" s="65"/>
      <c r="F15" s="72">
        <v>20000</v>
      </c>
      <c r="G15" s="65"/>
      <c r="H15" s="165">
        <v>40000</v>
      </c>
      <c r="I15" s="65"/>
      <c r="J15" s="72">
        <v>0</v>
      </c>
      <c r="K15" s="65"/>
      <c r="L15" s="160"/>
      <c r="M15" s="65"/>
      <c r="N15" s="94"/>
    </row>
    <row r="16" spans="1:14" ht="12.75">
      <c r="A16" s="74" t="s">
        <v>86</v>
      </c>
      <c r="B16" s="67">
        <f>SUM(B6:B15)</f>
        <v>2100</v>
      </c>
      <c r="C16" s="68"/>
      <c r="D16" s="145">
        <f>SUM(D6:D15)</f>
        <v>120618.87</v>
      </c>
      <c r="E16" s="68"/>
      <c r="F16" s="67">
        <f>SUM(F6:F15)</f>
        <v>32800</v>
      </c>
      <c r="G16" s="68"/>
      <c r="H16" s="145">
        <f>SUM(H6:H15)</f>
        <v>44265</v>
      </c>
      <c r="I16" s="68"/>
      <c r="J16" s="67">
        <f>SUM(J6:J15)</f>
        <v>5996</v>
      </c>
      <c r="K16" s="67"/>
      <c r="L16" s="67"/>
      <c r="M16" s="67"/>
      <c r="N16" s="69">
        <f>J16/F16-1</f>
        <v>-0.8171951219512195</v>
      </c>
    </row>
    <row r="17" spans="3:14" ht="12">
      <c r="C17" s="23"/>
      <c r="H17" s="12"/>
      <c r="J17"/>
      <c r="K17"/>
      <c r="L17"/>
      <c r="M17"/>
      <c r="N17" s="94"/>
    </row>
    <row r="18" spans="1:14" ht="15">
      <c r="A18" s="97" t="s">
        <v>41</v>
      </c>
      <c r="C18" s="23"/>
      <c r="H18" s="12"/>
      <c r="J18"/>
      <c r="K18"/>
      <c r="M18"/>
      <c r="N18" s="94"/>
    </row>
    <row r="19" spans="1:14" ht="12">
      <c r="A19" s="12" t="s">
        <v>169</v>
      </c>
      <c r="B19" s="83">
        <v>65490</v>
      </c>
      <c r="D19" s="83">
        <v>64427</v>
      </c>
      <c r="F19" s="83">
        <v>65000</v>
      </c>
      <c r="G19"/>
      <c r="H19" s="83">
        <v>65490</v>
      </c>
      <c r="I19"/>
      <c r="J19" s="83">
        <v>65500</v>
      </c>
      <c r="K19" s="76"/>
      <c r="L19" s="155"/>
      <c r="M19"/>
      <c r="N19" s="94"/>
    </row>
    <row r="20" spans="1:14" ht="12">
      <c r="A20" s="12"/>
      <c r="B20" s="76"/>
      <c r="D20" s="76"/>
      <c r="F20" s="76"/>
      <c r="G20"/>
      <c r="H20" s="76"/>
      <c r="I20"/>
      <c r="J20" s="76"/>
      <c r="K20" s="76"/>
      <c r="L20" s="76"/>
      <c r="M20"/>
      <c r="N20" s="94"/>
    </row>
    <row r="21" spans="1:14" ht="12">
      <c r="A21" s="12"/>
      <c r="B21" s="76"/>
      <c r="D21" s="76"/>
      <c r="F21" s="76"/>
      <c r="G21"/>
      <c r="H21" s="76"/>
      <c r="I21"/>
      <c r="J21" s="76"/>
      <c r="K21" s="76"/>
      <c r="L21" s="76"/>
      <c r="M21"/>
      <c r="N21" s="94"/>
    </row>
    <row r="22" spans="3:14" ht="12">
      <c r="C22" s="23"/>
      <c r="H22" s="12"/>
      <c r="J22"/>
      <c r="K22"/>
      <c r="L22"/>
      <c r="M22"/>
      <c r="N22" s="94"/>
    </row>
    <row r="23" spans="1:14" ht="13.5" thickBot="1">
      <c r="A23" s="74" t="s">
        <v>117</v>
      </c>
      <c r="B23" s="75">
        <f>SUM(B16)</f>
        <v>2100</v>
      </c>
      <c r="C23" s="43"/>
      <c r="D23" s="144">
        <f>SUM(D16)</f>
        <v>120618.87</v>
      </c>
      <c r="F23" s="75">
        <f>SUM(F16)</f>
        <v>32800</v>
      </c>
      <c r="G23" s="43"/>
      <c r="H23" s="144">
        <f>SUM(H16)</f>
        <v>44265</v>
      </c>
      <c r="I23" s="43"/>
      <c r="J23" s="75">
        <f>SUM(J16:J19)</f>
        <v>71496</v>
      </c>
      <c r="K23" s="43"/>
      <c r="L23" s="154"/>
      <c r="M23" s="43"/>
      <c r="N23" s="69">
        <f>J23/F23-1</f>
        <v>1.1797560975609755</v>
      </c>
    </row>
  </sheetData>
  <sheetProtection selectLockedCells="1" selectUnlockedCells="1"/>
  <printOptions horizontalCentered="1"/>
  <pageMargins left="0.5" right="0.5" top="1" bottom="1" header="0.511805555555556" footer="0.5"/>
  <pageSetup horizontalDpi="300" verticalDpi="300" orientation="landscape" r:id="rId1"/>
  <headerFooter alignWithMargins="0">
    <oddFooter>&amp;R9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7.8515625" style="0" customWidth="1"/>
    <col min="2" max="2" width="15.8515625" style="7" customWidth="1"/>
    <col min="3" max="3" width="1.57421875" style="7" customWidth="1"/>
    <col min="10" max="10" width="13.28125" style="0" customWidth="1"/>
  </cols>
  <sheetData>
    <row r="1" spans="1:3" ht="19.5">
      <c r="A1" s="98" t="s">
        <v>129</v>
      </c>
      <c r="B1" s="10"/>
      <c r="C1" s="99"/>
    </row>
    <row r="2" ht="12">
      <c r="H2" s="100" t="s">
        <v>183</v>
      </c>
    </row>
    <row r="3" ht="18">
      <c r="A3" s="101" t="s">
        <v>130</v>
      </c>
    </row>
    <row r="4" spans="1:4" s="4" customFormat="1" ht="17.25">
      <c r="A4" s="169" t="s">
        <v>178</v>
      </c>
      <c r="B4" s="93">
        <v>0</v>
      </c>
      <c r="C4" s="93"/>
      <c r="D4" s="162" t="s">
        <v>131</v>
      </c>
    </row>
    <row r="5" spans="1:4" s="4" customFormat="1" ht="17.25">
      <c r="A5" s="169" t="s">
        <v>178</v>
      </c>
      <c r="B5" s="161">
        <v>350</v>
      </c>
      <c r="C5" s="161"/>
      <c r="D5" s="162" t="s">
        <v>132</v>
      </c>
    </row>
    <row r="6" spans="1:4" s="4" customFormat="1" ht="18">
      <c r="A6" s="101" t="s">
        <v>179</v>
      </c>
      <c r="B6" s="161">
        <v>-500</v>
      </c>
      <c r="C6" s="161"/>
      <c r="D6" s="162" t="s">
        <v>133</v>
      </c>
    </row>
    <row r="7" spans="1:4" s="4" customFormat="1" ht="17.25">
      <c r="A7" s="102"/>
      <c r="B7" s="93">
        <v>18000</v>
      </c>
      <c r="C7" s="93"/>
      <c r="D7" s="4" t="s">
        <v>180</v>
      </c>
    </row>
    <row r="8" spans="1:8" s="4" customFormat="1" ht="17.25">
      <c r="A8" s="169" t="s">
        <v>178</v>
      </c>
      <c r="B8" s="161">
        <v>1000</v>
      </c>
      <c r="C8" s="161"/>
      <c r="D8" s="162" t="s">
        <v>134</v>
      </c>
      <c r="E8" s="162"/>
      <c r="F8" s="162"/>
      <c r="G8" s="162"/>
      <c r="H8" s="162"/>
    </row>
    <row r="9" spans="1:8" s="4" customFormat="1" ht="17.25">
      <c r="A9" s="169" t="s">
        <v>178</v>
      </c>
      <c r="B9" s="161">
        <v>1200</v>
      </c>
      <c r="C9" s="161"/>
      <c r="D9" s="162" t="s">
        <v>135</v>
      </c>
      <c r="E9" s="162"/>
      <c r="F9" s="162"/>
      <c r="G9" s="162"/>
      <c r="H9" s="162"/>
    </row>
    <row r="10" spans="1:4" s="4" customFormat="1" ht="17.25">
      <c r="A10" s="169" t="s">
        <v>178</v>
      </c>
      <c r="B10" s="93">
        <v>0</v>
      </c>
      <c r="C10" s="93"/>
      <c r="D10" s="162" t="s">
        <v>136</v>
      </c>
    </row>
    <row r="11" spans="1:4" s="4" customFormat="1" ht="17.25">
      <c r="A11" s="169" t="s">
        <v>178</v>
      </c>
      <c r="B11" s="93">
        <v>0</v>
      </c>
      <c r="C11" s="93"/>
      <c r="D11" s="162" t="s">
        <v>137</v>
      </c>
    </row>
    <row r="12" spans="1:4" s="4" customFormat="1" ht="17.25">
      <c r="A12" s="169" t="s">
        <v>178</v>
      </c>
      <c r="B12" s="170">
        <v>0</v>
      </c>
      <c r="C12" s="93"/>
      <c r="D12" s="162" t="s">
        <v>170</v>
      </c>
    </row>
    <row r="13" spans="1:11" s="4" customFormat="1" ht="17.25">
      <c r="A13" s="102"/>
      <c r="B13" s="104">
        <v>18000</v>
      </c>
      <c r="J13" s="93"/>
      <c r="K13" s="93"/>
    </row>
    <row r="14" spans="1:11" s="4" customFormat="1" ht="17.25">
      <c r="A14" s="102"/>
      <c r="B14" s="104"/>
      <c r="J14" s="93"/>
      <c r="K14" s="93"/>
    </row>
    <row r="15" spans="1:12" ht="18">
      <c r="A15" s="101" t="s">
        <v>138</v>
      </c>
      <c r="J15" s="93"/>
      <c r="K15" s="93"/>
      <c r="L15" s="4"/>
    </row>
    <row r="16" spans="1:12" ht="17.25">
      <c r="A16" s="169" t="s">
        <v>178</v>
      </c>
      <c r="B16" s="161">
        <v>5000</v>
      </c>
      <c r="C16" s="161"/>
      <c r="D16" s="162" t="s">
        <v>139</v>
      </c>
      <c r="E16" s="163"/>
      <c r="F16" s="163"/>
      <c r="J16" s="93"/>
      <c r="K16" s="93"/>
      <c r="L16" s="4"/>
    </row>
    <row r="17" spans="1:5" ht="18">
      <c r="A17" s="101" t="s">
        <v>179</v>
      </c>
      <c r="B17" s="161">
        <v>-600</v>
      </c>
      <c r="C17" s="161"/>
      <c r="D17" s="162" t="s">
        <v>140</v>
      </c>
      <c r="E17" s="163"/>
    </row>
    <row r="18" spans="1:4" ht="17.25">
      <c r="A18" s="169" t="s">
        <v>178</v>
      </c>
      <c r="B18" s="93">
        <v>0</v>
      </c>
      <c r="C18" s="93"/>
      <c r="D18" s="162" t="s">
        <v>141</v>
      </c>
    </row>
    <row r="19" spans="1:4" ht="17.25">
      <c r="A19" s="169" t="s">
        <v>178</v>
      </c>
      <c r="B19" s="170">
        <v>0</v>
      </c>
      <c r="C19" s="93"/>
      <c r="D19" s="162" t="s">
        <v>142</v>
      </c>
    </row>
    <row r="20" spans="1:2" ht="17.25">
      <c r="A20" s="102"/>
      <c r="B20" s="105">
        <v>0</v>
      </c>
    </row>
    <row r="21" ht="17.25">
      <c r="A21" s="102"/>
    </row>
    <row r="22" ht="18">
      <c r="A22" s="101" t="s">
        <v>123</v>
      </c>
    </row>
    <row r="23" spans="1:4" ht="17.25">
      <c r="A23" s="102"/>
      <c r="B23" s="103">
        <v>10000</v>
      </c>
      <c r="C23" s="93"/>
      <c r="D23" s="4" t="s">
        <v>143</v>
      </c>
    </row>
    <row r="24" spans="1:2" ht="17.25">
      <c r="A24" s="102"/>
      <c r="B24" s="105">
        <f>SUM(B23:B23)</f>
        <v>10000</v>
      </c>
    </row>
    <row r="25" ht="17.25">
      <c r="A25" s="102"/>
    </row>
    <row r="26" ht="18">
      <c r="A26" s="106" t="s">
        <v>144</v>
      </c>
    </row>
    <row r="27" spans="1:4" ht="17.25">
      <c r="A27" s="169" t="s">
        <v>178</v>
      </c>
      <c r="B27" s="93">
        <v>0</v>
      </c>
      <c r="C27" s="93"/>
      <c r="D27" s="162" t="s">
        <v>145</v>
      </c>
    </row>
    <row r="28" spans="1:4" ht="17.25">
      <c r="A28" s="169" t="s">
        <v>178</v>
      </c>
      <c r="B28" s="170">
        <v>0</v>
      </c>
      <c r="C28" s="93"/>
      <c r="D28" s="162" t="s">
        <v>146</v>
      </c>
    </row>
    <row r="29" spans="1:4" ht="17.25">
      <c r="A29" s="102"/>
      <c r="B29" s="105">
        <v>0</v>
      </c>
      <c r="C29" s="93"/>
      <c r="D29" s="4"/>
    </row>
    <row r="33" ht="18">
      <c r="B33" s="107">
        <f>SUM(B13+B20+B24+B29)</f>
        <v>28000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5">
      <selection activeCell="H36" sqref="H36:H46"/>
    </sheetView>
  </sheetViews>
  <sheetFormatPr defaultColWidth="9.140625" defaultRowHeight="12.75"/>
  <cols>
    <col min="3" max="3" width="12.140625" style="0" bestFit="1" customWidth="1"/>
    <col min="6" max="6" width="12.140625" style="0" bestFit="1" customWidth="1"/>
    <col min="8" max="8" width="12.57421875" style="0" bestFit="1" customWidth="1"/>
    <col min="9" max="9" width="9.57421875" style="0" bestFit="1" customWidth="1"/>
    <col min="10" max="10" width="13.8515625" style="0" customWidth="1"/>
  </cols>
  <sheetData>
    <row r="1" spans="1:10" ht="12.75">
      <c r="A1" s="1" t="s">
        <v>193</v>
      </c>
      <c r="B1" s="18"/>
      <c r="C1" s="18"/>
      <c r="D1" s="18"/>
      <c r="E1" s="18"/>
      <c r="F1" s="109"/>
      <c r="G1" s="110"/>
      <c r="H1" s="109"/>
      <c r="I1" s="109"/>
      <c r="J1" s="109"/>
    </row>
    <row r="2" spans="1:10" ht="12.75">
      <c r="A2" s="1" t="s">
        <v>194</v>
      </c>
      <c r="B2" s="18"/>
      <c r="C2" s="18"/>
      <c r="D2" s="18"/>
      <c r="E2" s="18"/>
      <c r="F2" s="109"/>
      <c r="G2" s="110"/>
      <c r="H2" s="109"/>
      <c r="I2" s="109"/>
      <c r="J2" s="109"/>
    </row>
    <row r="3" spans="1:10" ht="12">
      <c r="A3" s="1" t="s">
        <v>209</v>
      </c>
      <c r="B3" s="108"/>
      <c r="C3" s="108"/>
      <c r="D3" s="108"/>
      <c r="E3" s="108"/>
      <c r="F3" s="111"/>
      <c r="G3" s="112"/>
      <c r="H3" s="111"/>
      <c r="I3" s="111"/>
      <c r="J3" s="111"/>
    </row>
    <row r="4" spans="1:10" ht="12">
      <c r="A4" s="1" t="s">
        <v>208</v>
      </c>
      <c r="B4" s="108"/>
      <c r="C4" s="108"/>
      <c r="D4" s="108"/>
      <c r="E4" s="113"/>
      <c r="F4" s="111"/>
      <c r="G4" s="112"/>
      <c r="H4" s="111"/>
      <c r="I4" s="111"/>
      <c r="J4" s="111"/>
    </row>
    <row r="5" spans="1:10" ht="7.5" customHeight="1">
      <c r="A5" s="114"/>
      <c r="B5" s="114"/>
      <c r="C5" s="114"/>
      <c r="D5" s="114"/>
      <c r="E5" s="114"/>
      <c r="F5" s="115"/>
      <c r="G5" s="116"/>
      <c r="H5" s="115"/>
      <c r="I5" s="117"/>
      <c r="J5" s="115"/>
    </row>
    <row r="6" spans="6:10" ht="12.75">
      <c r="F6" s="118"/>
      <c r="G6" s="119"/>
      <c r="H6" s="118"/>
      <c r="I6" s="29" t="s">
        <v>1</v>
      </c>
      <c r="J6" s="118"/>
    </row>
    <row r="7" spans="1:10" ht="15">
      <c r="A7" s="4"/>
      <c r="B7" s="4"/>
      <c r="C7" s="4"/>
      <c r="D7" s="4"/>
      <c r="E7" s="4"/>
      <c r="F7" s="193">
        <v>2018</v>
      </c>
      <c r="G7" s="120"/>
      <c r="H7" s="193">
        <v>2019</v>
      </c>
      <c r="I7" s="25" t="s">
        <v>3</v>
      </c>
      <c r="J7" s="4"/>
    </row>
    <row r="8" spans="1:10" ht="13.5">
      <c r="A8" s="49" t="s">
        <v>2</v>
      </c>
      <c r="B8" s="49"/>
      <c r="C8" s="49"/>
      <c r="D8" s="23"/>
      <c r="E8" s="7"/>
      <c r="F8" s="7"/>
      <c r="G8" s="7"/>
      <c r="H8" s="7"/>
      <c r="I8" s="3"/>
      <c r="J8" s="118"/>
    </row>
    <row r="9" spans="1:10" ht="12">
      <c r="A9" s="23"/>
      <c r="B9" s="23" t="s">
        <v>4</v>
      </c>
      <c r="C9" s="23"/>
      <c r="D9" s="23"/>
      <c r="E9" s="7"/>
      <c r="F9" s="7"/>
      <c r="G9" s="7"/>
      <c r="H9" s="7"/>
      <c r="I9" s="23"/>
      <c r="J9" s="118"/>
    </row>
    <row r="10" spans="1:10" ht="12">
      <c r="A10" s="23"/>
      <c r="B10" s="23" t="s">
        <v>5</v>
      </c>
      <c r="C10" s="23"/>
      <c r="D10" s="23"/>
      <c r="E10" s="23"/>
      <c r="F10" s="7">
        <v>130000</v>
      </c>
      <c r="G10" s="200"/>
      <c r="H10" s="143">
        <v>133000</v>
      </c>
      <c r="I10" s="179">
        <f>H10/F10-1</f>
        <v>0.023076923076922995</v>
      </c>
      <c r="J10" s="118"/>
    </row>
    <row r="11" spans="1:10" ht="12">
      <c r="A11" s="23"/>
      <c r="B11" s="23" t="s">
        <v>6</v>
      </c>
      <c r="C11" s="23"/>
      <c r="D11" s="23"/>
      <c r="E11" s="23"/>
      <c r="F11" s="7">
        <v>4300</v>
      </c>
      <c r="G11" s="119"/>
      <c r="H11" s="7">
        <v>4300</v>
      </c>
      <c r="I11" s="179">
        <f aca="true" t="shared" si="0" ref="I11:I21">H11/F11-1</f>
        <v>0</v>
      </c>
      <c r="J11" s="118"/>
    </row>
    <row r="12" spans="1:10" ht="12">
      <c r="A12" s="23"/>
      <c r="B12" s="23" t="s">
        <v>7</v>
      </c>
      <c r="C12" s="23"/>
      <c r="D12" s="23"/>
      <c r="E12" s="23"/>
      <c r="F12" s="7">
        <v>155094</v>
      </c>
      <c r="G12" s="119"/>
      <c r="H12" s="7">
        <v>155571</v>
      </c>
      <c r="I12" s="179">
        <f t="shared" si="0"/>
        <v>0.00307555418004557</v>
      </c>
      <c r="J12" s="118"/>
    </row>
    <row r="13" spans="1:10" ht="12">
      <c r="A13" s="23"/>
      <c r="B13" s="45" t="s">
        <v>8</v>
      </c>
      <c r="C13" s="23"/>
      <c r="D13" s="23"/>
      <c r="E13" s="23"/>
      <c r="F13" s="7">
        <v>4223</v>
      </c>
      <c r="G13" s="119"/>
      <c r="H13" s="7">
        <v>0</v>
      </c>
      <c r="I13" s="179">
        <f t="shared" si="0"/>
        <v>-1</v>
      </c>
      <c r="J13" s="118"/>
    </row>
    <row r="14" spans="1:10" ht="12">
      <c r="A14" s="23"/>
      <c r="B14" s="23" t="s">
        <v>160</v>
      </c>
      <c r="C14" s="23"/>
      <c r="D14" s="23"/>
      <c r="E14" s="23"/>
      <c r="F14" s="7">
        <v>16800</v>
      </c>
      <c r="G14" s="119"/>
      <c r="H14" s="7">
        <v>16500</v>
      </c>
      <c r="I14" s="179">
        <f t="shared" si="0"/>
        <v>-0.017857142857142905</v>
      </c>
      <c r="J14" s="118"/>
    </row>
    <row r="15" spans="1:10" ht="12">
      <c r="A15" s="23"/>
      <c r="B15" s="23" t="s">
        <v>161</v>
      </c>
      <c r="C15" s="23"/>
      <c r="D15" s="23"/>
      <c r="E15" s="23"/>
      <c r="F15" s="7">
        <v>33877</v>
      </c>
      <c r="G15" s="119"/>
      <c r="H15" s="7">
        <v>0</v>
      </c>
      <c r="I15" s="179">
        <f t="shared" si="0"/>
        <v>-1</v>
      </c>
      <c r="J15" s="118"/>
    </row>
    <row r="16" spans="1:10" ht="12">
      <c r="A16" s="23"/>
      <c r="B16" s="45" t="s">
        <v>201</v>
      </c>
      <c r="C16" s="23"/>
      <c r="D16" s="23"/>
      <c r="E16" s="23"/>
      <c r="F16" s="7">
        <v>14514</v>
      </c>
      <c r="G16" s="119"/>
      <c r="H16" s="7">
        <v>0</v>
      </c>
      <c r="I16" s="179">
        <f t="shared" si="0"/>
        <v>-1</v>
      </c>
      <c r="J16" s="118"/>
    </row>
    <row r="17" spans="1:10" ht="12">
      <c r="A17" s="23"/>
      <c r="B17" s="23" t="s">
        <v>9</v>
      </c>
      <c r="C17" s="23"/>
      <c r="D17" s="23"/>
      <c r="E17" s="23"/>
      <c r="F17" s="7">
        <v>1100</v>
      </c>
      <c r="G17" s="119"/>
      <c r="H17" s="7">
        <v>1100</v>
      </c>
      <c r="I17" s="179">
        <f t="shared" si="0"/>
        <v>0</v>
      </c>
      <c r="J17" s="118"/>
    </row>
    <row r="18" spans="1:10" ht="12">
      <c r="A18" s="23"/>
      <c r="B18" s="23" t="s">
        <v>10</v>
      </c>
      <c r="C18" s="23"/>
      <c r="D18" s="194"/>
      <c r="E18" s="23"/>
      <c r="F18" s="7">
        <v>5400</v>
      </c>
      <c r="G18" s="119"/>
      <c r="H18" s="7">
        <v>5100</v>
      </c>
      <c r="I18" s="179">
        <f t="shared" si="0"/>
        <v>-0.05555555555555558</v>
      </c>
      <c r="J18" s="118"/>
    </row>
    <row r="19" spans="1:10" ht="12">
      <c r="A19" s="23"/>
      <c r="B19" s="23" t="s">
        <v>11</v>
      </c>
      <c r="C19" s="23"/>
      <c r="D19" s="194"/>
      <c r="E19" s="23"/>
      <c r="F19" s="7">
        <v>9450</v>
      </c>
      <c r="G19" s="200"/>
      <c r="H19" s="143">
        <v>11450</v>
      </c>
      <c r="I19" s="179">
        <f t="shared" si="0"/>
        <v>0.21164021164021163</v>
      </c>
      <c r="J19" s="118"/>
    </row>
    <row r="20" spans="1:10" ht="12.75" thickBot="1">
      <c r="A20" s="23"/>
      <c r="B20" s="180" t="s">
        <v>186</v>
      </c>
      <c r="C20" s="180"/>
      <c r="D20" s="180"/>
      <c r="E20" s="180"/>
      <c r="F20" s="181">
        <v>96193</v>
      </c>
      <c r="G20" s="182"/>
      <c r="H20" s="181">
        <v>0</v>
      </c>
      <c r="I20" s="179">
        <f t="shared" si="0"/>
        <v>-1</v>
      </c>
      <c r="J20" s="118"/>
    </row>
    <row r="21" spans="1:10" ht="13.5" thickBot="1">
      <c r="A21" s="23"/>
      <c r="B21" s="183" t="s">
        <v>12</v>
      </c>
      <c r="C21" s="184"/>
      <c r="D21" s="184"/>
      <c r="E21" s="184"/>
      <c r="F21" s="185">
        <f>SUM(F10:F20)</f>
        <v>470951</v>
      </c>
      <c r="G21" s="186"/>
      <c r="H21" s="185">
        <f>SUM(H10:H20)</f>
        <v>327021</v>
      </c>
      <c r="I21" s="179">
        <f t="shared" si="0"/>
        <v>-0.3056156585292312</v>
      </c>
      <c r="J21" s="118"/>
    </row>
    <row r="22" spans="5:10" ht="7.5" customHeight="1">
      <c r="E22" s="7"/>
      <c r="F22" s="7"/>
      <c r="G22" s="7"/>
      <c r="H22" s="7"/>
      <c r="J22" s="118"/>
    </row>
    <row r="23" spans="1:10" ht="13.5">
      <c r="A23" s="49" t="s">
        <v>13</v>
      </c>
      <c r="B23" s="49"/>
      <c r="C23" s="23"/>
      <c r="D23" s="23"/>
      <c r="E23" s="6"/>
      <c r="F23" s="6"/>
      <c r="G23" s="6"/>
      <c r="H23" s="6"/>
      <c r="J23" s="118"/>
    </row>
    <row r="24" spans="1:10" ht="12">
      <c r="A24" s="23"/>
      <c r="B24" s="189" t="s">
        <v>14</v>
      </c>
      <c r="C24" s="189"/>
      <c r="D24" s="23"/>
      <c r="E24" s="23"/>
      <c r="F24" s="7">
        <v>136411</v>
      </c>
      <c r="G24" s="119"/>
      <c r="H24" s="7">
        <v>137825</v>
      </c>
      <c r="I24" s="179">
        <f>H24/F24-1</f>
        <v>0.010365732968748764</v>
      </c>
      <c r="J24" s="118"/>
    </row>
    <row r="25" spans="1:10" ht="12">
      <c r="A25" s="23"/>
      <c r="B25" s="189" t="s">
        <v>15</v>
      </c>
      <c r="C25" s="189"/>
      <c r="D25" s="23"/>
      <c r="E25" s="23"/>
      <c r="F25" s="7">
        <v>49546</v>
      </c>
      <c r="G25" s="119"/>
      <c r="H25" s="7">
        <v>49950</v>
      </c>
      <c r="I25" s="179">
        <f aca="true" t="shared" si="1" ref="I25:I32">H25/F25-1</f>
        <v>0.008154038671133845</v>
      </c>
      <c r="J25" s="118"/>
    </row>
    <row r="26" spans="1:10" ht="12">
      <c r="A26" s="23"/>
      <c r="B26" s="189" t="s">
        <v>16</v>
      </c>
      <c r="C26" s="189"/>
      <c r="D26" s="23"/>
      <c r="E26" s="23"/>
      <c r="F26" s="7">
        <v>36600</v>
      </c>
      <c r="G26" s="119"/>
      <c r="H26" s="7">
        <v>35900</v>
      </c>
      <c r="I26" s="179">
        <f t="shared" si="1"/>
        <v>-0.01912568306010931</v>
      </c>
      <c r="J26" s="118"/>
    </row>
    <row r="27" spans="1:10" ht="12">
      <c r="A27" s="23"/>
      <c r="B27" s="189" t="s">
        <v>17</v>
      </c>
      <c r="C27" s="189"/>
      <c r="D27" s="23"/>
      <c r="E27" s="23"/>
      <c r="F27" s="7">
        <v>0</v>
      </c>
      <c r="G27" s="119"/>
      <c r="H27" s="7">
        <v>0</v>
      </c>
      <c r="I27" s="179">
        <v>0</v>
      </c>
      <c r="J27" s="118"/>
    </row>
    <row r="28" spans="1:10" ht="12">
      <c r="A28" s="23"/>
      <c r="B28" s="189" t="s">
        <v>18</v>
      </c>
      <c r="C28" s="189"/>
      <c r="D28" s="23"/>
      <c r="E28" s="23"/>
      <c r="F28" s="7">
        <v>10400</v>
      </c>
      <c r="G28" s="119"/>
      <c r="H28" s="7">
        <v>9150</v>
      </c>
      <c r="I28" s="179">
        <f t="shared" si="1"/>
        <v>-0.12019230769230771</v>
      </c>
      <c r="J28" s="118"/>
    </row>
    <row r="29" spans="1:10" ht="12">
      <c r="A29" s="23"/>
      <c r="B29" s="45" t="s">
        <v>201</v>
      </c>
      <c r="C29" s="189"/>
      <c r="D29" s="23"/>
      <c r="E29" s="23"/>
      <c r="F29" s="7">
        <v>32800</v>
      </c>
      <c r="G29" s="119"/>
      <c r="H29" s="7">
        <v>53196</v>
      </c>
      <c r="I29" s="179">
        <f t="shared" si="1"/>
        <v>0.6218292682926829</v>
      </c>
      <c r="J29" s="114"/>
    </row>
    <row r="30" spans="1:10" ht="12">
      <c r="A30" s="23"/>
      <c r="B30" s="189" t="s">
        <v>19</v>
      </c>
      <c r="C30" s="189"/>
      <c r="D30" s="23"/>
      <c r="E30" s="190"/>
      <c r="F30" s="7">
        <v>99194</v>
      </c>
      <c r="G30" s="190"/>
      <c r="H30" s="7">
        <v>0</v>
      </c>
      <c r="I30" s="179">
        <f t="shared" si="1"/>
        <v>-1</v>
      </c>
      <c r="J30" s="118"/>
    </row>
    <row r="31" spans="1:10" ht="12.75" thickBot="1">
      <c r="A31" s="23"/>
      <c r="B31" s="187" t="s">
        <v>20</v>
      </c>
      <c r="C31" s="187"/>
      <c r="D31" s="180"/>
      <c r="E31" s="180"/>
      <c r="F31" s="181">
        <v>106000</v>
      </c>
      <c r="G31" s="182"/>
      <c r="H31" s="181">
        <v>41000</v>
      </c>
      <c r="I31" s="179">
        <f t="shared" si="1"/>
        <v>-0.6132075471698113</v>
      </c>
      <c r="J31" s="118"/>
    </row>
    <row r="32" spans="1:10" ht="13.5" thickBot="1">
      <c r="A32" s="23"/>
      <c r="B32" s="188" t="s">
        <v>21</v>
      </c>
      <c r="C32" s="188"/>
      <c r="D32" s="184"/>
      <c r="E32" s="184"/>
      <c r="F32" s="185">
        <f>SUM(F24:F31)</f>
        <v>470951</v>
      </c>
      <c r="G32" s="186"/>
      <c r="H32" s="185">
        <f>SUM(H24:H31)</f>
        <v>327021</v>
      </c>
      <c r="I32" s="179">
        <f t="shared" si="1"/>
        <v>-0.3056156585292312</v>
      </c>
      <c r="J32" s="118"/>
    </row>
    <row r="33" spans="1:10" ht="12.75">
      <c r="A33" s="23"/>
      <c r="B33" s="191"/>
      <c r="C33" s="191"/>
      <c r="D33" s="23"/>
      <c r="E33" s="23"/>
      <c r="F33" s="16"/>
      <c r="G33" s="119"/>
      <c r="H33" s="16"/>
      <c r="I33" s="179"/>
      <c r="J33" s="118"/>
    </row>
    <row r="34" spans="1:10" ht="12.75">
      <c r="A34" s="22" t="s">
        <v>200</v>
      </c>
      <c r="B34" s="23"/>
      <c r="C34" s="23"/>
      <c r="D34" s="23"/>
      <c r="E34" s="23"/>
      <c r="F34" s="23"/>
      <c r="G34" s="23"/>
      <c r="H34" s="119"/>
      <c r="I34" s="179"/>
      <c r="J34" s="119"/>
    </row>
    <row r="35" spans="1:10" ht="12.75">
      <c r="A35" s="22"/>
      <c r="B35" s="192" t="s">
        <v>2</v>
      </c>
      <c r="C35" s="23"/>
      <c r="D35" s="23"/>
      <c r="E35" s="22"/>
      <c r="F35" s="22"/>
      <c r="G35" s="22"/>
      <c r="H35" s="119"/>
      <c r="I35" s="179"/>
      <c r="J35" s="119"/>
    </row>
    <row r="36" spans="1:10" ht="12.75">
      <c r="A36" s="49"/>
      <c r="B36" s="23" t="s">
        <v>2</v>
      </c>
      <c r="C36" s="23"/>
      <c r="D36" s="23"/>
      <c r="E36" s="23"/>
      <c r="F36" s="175">
        <v>0</v>
      </c>
      <c r="G36" s="175"/>
      <c r="H36" s="175">
        <v>18300</v>
      </c>
      <c r="I36" s="119"/>
      <c r="J36" s="119"/>
    </row>
    <row r="37" spans="1:10" ht="12.75" thickBot="1">
      <c r="A37" s="23"/>
      <c r="B37" s="180" t="s">
        <v>203</v>
      </c>
      <c r="C37" s="180"/>
      <c r="D37" s="180"/>
      <c r="E37" s="180"/>
      <c r="F37" s="196">
        <v>0</v>
      </c>
      <c r="G37" s="196"/>
      <c r="H37" s="196">
        <v>53196</v>
      </c>
      <c r="I37" s="119"/>
      <c r="J37" s="119"/>
    </row>
    <row r="38" spans="1:10" ht="13.5" thickBot="1">
      <c r="A38" s="45"/>
      <c r="B38" s="183" t="s">
        <v>12</v>
      </c>
      <c r="C38" s="183"/>
      <c r="D38" s="183"/>
      <c r="E38" s="184"/>
      <c r="F38" s="199">
        <f>SUM(F36:F37)</f>
        <v>0</v>
      </c>
      <c r="G38" s="183"/>
      <c r="H38" s="199">
        <f>SUM(H36:H37)</f>
        <v>71496</v>
      </c>
      <c r="J38" s="119"/>
    </row>
    <row r="39" spans="1:10" ht="12">
      <c r="A39" s="23"/>
      <c r="B39" s="23"/>
      <c r="C39" s="23"/>
      <c r="D39" s="23"/>
      <c r="E39" s="23"/>
      <c r="F39" s="23"/>
      <c r="G39" s="23"/>
      <c r="H39" s="23"/>
      <c r="J39" s="119"/>
    </row>
    <row r="40" spans="1:10" ht="12.75">
      <c r="A40" s="23"/>
      <c r="B40" s="49" t="s">
        <v>13</v>
      </c>
      <c r="C40" s="23"/>
      <c r="D40" s="23"/>
      <c r="E40" s="23"/>
      <c r="F40" s="175"/>
      <c r="G40" s="175"/>
      <c r="H40" s="175"/>
      <c r="J40" s="119"/>
    </row>
    <row r="41" spans="1:10" ht="12">
      <c r="A41" s="23"/>
      <c r="B41" s="23" t="s">
        <v>14</v>
      </c>
      <c r="C41" s="23"/>
      <c r="D41" s="23"/>
      <c r="E41" s="23"/>
      <c r="F41" s="175">
        <v>0</v>
      </c>
      <c r="G41" s="175"/>
      <c r="H41" s="175">
        <v>1996</v>
      </c>
      <c r="J41" s="23"/>
    </row>
    <row r="42" spans="1:10" ht="12">
      <c r="A42" s="23"/>
      <c r="B42" s="23" t="s">
        <v>16</v>
      </c>
      <c r="C42" s="23"/>
      <c r="D42" s="23"/>
      <c r="E42" s="23"/>
      <c r="F42" s="175">
        <v>0</v>
      </c>
      <c r="G42" s="175"/>
      <c r="H42" s="175">
        <v>4000</v>
      </c>
      <c r="J42" s="118"/>
    </row>
    <row r="43" spans="1:10" ht="12">
      <c r="A43" s="23"/>
      <c r="B43" s="45" t="s">
        <v>201</v>
      </c>
      <c r="C43" s="23"/>
      <c r="D43" s="23"/>
      <c r="E43" s="23"/>
      <c r="F43" s="175">
        <v>0</v>
      </c>
      <c r="G43" s="175"/>
      <c r="H43" s="175">
        <v>0</v>
      </c>
      <c r="J43" s="118"/>
    </row>
    <row r="44" spans="1:10" ht="12">
      <c r="A44" s="23"/>
      <c r="B44" s="45" t="s">
        <v>19</v>
      </c>
      <c r="C44" s="23"/>
      <c r="D44" s="23"/>
      <c r="E44" s="23"/>
      <c r="F44" s="175">
        <v>0</v>
      </c>
      <c r="G44" s="175"/>
      <c r="H44" s="175">
        <v>0</v>
      </c>
      <c r="J44" s="118"/>
    </row>
    <row r="45" spans="1:10" ht="12.75" thickBot="1">
      <c r="A45" s="23"/>
      <c r="B45" s="195" t="s">
        <v>41</v>
      </c>
      <c r="C45" s="180"/>
      <c r="D45" s="180"/>
      <c r="E45" s="180"/>
      <c r="F45" s="196">
        <v>0</v>
      </c>
      <c r="G45" s="196"/>
      <c r="H45" s="196">
        <v>65500</v>
      </c>
      <c r="I45" s="118"/>
      <c r="J45" s="118"/>
    </row>
    <row r="46" spans="1:8" ht="13.5" thickBot="1">
      <c r="A46" s="23"/>
      <c r="B46" s="183" t="s">
        <v>21</v>
      </c>
      <c r="C46" s="184"/>
      <c r="D46" s="184"/>
      <c r="E46" s="184"/>
      <c r="F46" s="197">
        <f>SUM(F41:F45)</f>
        <v>0</v>
      </c>
      <c r="G46" s="198"/>
      <c r="H46" s="197">
        <f>SUM(H41:H45)</f>
        <v>71496</v>
      </c>
    </row>
    <row r="47" spans="1:8" ht="12">
      <c r="A47" s="23"/>
      <c r="B47" s="23"/>
      <c r="C47" s="23"/>
      <c r="D47" s="23"/>
      <c r="E47" s="23"/>
      <c r="F47" s="23"/>
      <c r="G47" s="23"/>
      <c r="H47" s="23"/>
    </row>
    <row r="48" spans="1:8" ht="12">
      <c r="A48" s="23"/>
      <c r="B48" s="23"/>
      <c r="C48" s="23"/>
      <c r="D48" s="23"/>
      <c r="E48" s="23"/>
      <c r="F48" s="23"/>
      <c r="G48" s="23"/>
      <c r="H48" s="23"/>
    </row>
    <row r="49" spans="1:9" ht="12.75">
      <c r="A49" s="23"/>
      <c r="B49" s="123" t="s">
        <v>147</v>
      </c>
      <c r="C49" s="49"/>
      <c r="D49" s="124"/>
      <c r="E49" s="122"/>
      <c r="F49" s="119"/>
      <c r="G49" s="119"/>
      <c r="H49" s="119"/>
      <c r="I49" s="119"/>
    </row>
    <row r="50" spans="1:9" ht="12.75">
      <c r="A50">
        <v>2017</v>
      </c>
      <c r="B50" s="126" t="s">
        <v>148</v>
      </c>
      <c r="C50" s="127">
        <v>130000</v>
      </c>
      <c r="D50" s="128" t="s">
        <v>149</v>
      </c>
      <c r="E50" s="126" t="s">
        <v>191</v>
      </c>
      <c r="F50" s="121"/>
      <c r="G50" s="121"/>
      <c r="H50" s="119"/>
      <c r="I50" s="119"/>
    </row>
    <row r="51" spans="1:9" ht="12.75">
      <c r="A51" s="140">
        <v>2016</v>
      </c>
      <c r="B51" s="126" t="s">
        <v>148</v>
      </c>
      <c r="C51" s="127">
        <v>126405</v>
      </c>
      <c r="D51" s="128" t="s">
        <v>149</v>
      </c>
      <c r="E51" s="126" t="s">
        <v>163</v>
      </c>
      <c r="F51" s="121"/>
      <c r="G51" s="121"/>
      <c r="H51" s="119"/>
      <c r="I51" s="119"/>
    </row>
    <row r="52" spans="1:9" ht="12.75">
      <c r="A52" s="125">
        <v>2015</v>
      </c>
      <c r="B52" s="126" t="s">
        <v>148</v>
      </c>
      <c r="C52" s="127">
        <v>117774</v>
      </c>
      <c r="D52" s="128" t="s">
        <v>149</v>
      </c>
      <c r="E52" s="126" t="s">
        <v>159</v>
      </c>
      <c r="F52" s="118"/>
      <c r="G52" s="129"/>
      <c r="H52" s="119"/>
      <c r="I52" s="23"/>
    </row>
    <row r="53" spans="6:9" ht="12">
      <c r="F53" s="118"/>
      <c r="G53" s="119" t="s">
        <v>205</v>
      </c>
      <c r="H53" s="56"/>
      <c r="I53" s="118"/>
    </row>
    <row r="54" spans="6:9" ht="12">
      <c r="F54" s="118"/>
      <c r="G54" s="130" t="s">
        <v>150</v>
      </c>
      <c r="H54" s="118"/>
      <c r="I54" s="118"/>
    </row>
    <row r="55" spans="6:9" ht="12">
      <c r="F55" s="118"/>
      <c r="G55" s="119" t="s">
        <v>29</v>
      </c>
      <c r="H55" s="119"/>
      <c r="I55" s="118"/>
    </row>
  </sheetData>
  <sheetProtection/>
  <printOptions/>
  <pageMargins left="0.25" right="0.25" top="0.75" bottom="0.5" header="0.3" footer="0.3"/>
  <pageSetup horizontalDpi="600" verticalDpi="600" orientation="portrait" r:id="rId1"/>
  <headerFooter>
    <oddHeader>&amp;C&amp;"Arial,Bold"&amp;12PUBLIC NOTICE - 2019 BUDGET HEARING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L48"/>
  <sheetViews>
    <sheetView zoomScalePageLayoutView="0" workbookViewId="0" topLeftCell="A16">
      <pane xSplit="15870" topLeftCell="N1" activePane="topLeft" state="split"/>
      <selection pane="topLeft" activeCell="B30" sqref="B30"/>
      <selection pane="topRight" activeCell="R1" sqref="R1"/>
    </sheetView>
  </sheetViews>
  <sheetFormatPr defaultColWidth="9.140625" defaultRowHeight="12.75"/>
  <cols>
    <col min="4" max="4" width="13.710937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23" customWidth="1"/>
    <col min="9" max="9" width="12.28125" style="23" customWidth="1"/>
    <col min="10" max="10" width="0.85546875" style="23" customWidth="1"/>
    <col min="11" max="11" width="12.57421875" style="23" customWidth="1"/>
    <col min="12" max="12" width="9.8515625" style="0" customWidth="1"/>
  </cols>
  <sheetData>
    <row r="4" spans="5:11" ht="13.5">
      <c r="E4" s="2">
        <v>2018</v>
      </c>
      <c r="G4" s="2">
        <v>2019</v>
      </c>
      <c r="H4" s="3"/>
      <c r="I4" s="2"/>
      <c r="J4" s="3"/>
      <c r="K4" s="3"/>
    </row>
    <row r="5" spans="1:12" ht="15">
      <c r="A5" s="4"/>
      <c r="B5" s="4"/>
      <c r="C5" s="4"/>
      <c r="D5" s="4"/>
      <c r="E5" s="5" t="s">
        <v>0</v>
      </c>
      <c r="F5" s="4"/>
      <c r="G5" s="5" t="s">
        <v>0</v>
      </c>
      <c r="H5" s="6"/>
      <c r="I5" s="5" t="s">
        <v>30</v>
      </c>
      <c r="J5" s="6"/>
      <c r="K5" s="6"/>
      <c r="L5" s="36"/>
    </row>
    <row r="6" spans="5:11" ht="13.5">
      <c r="E6" s="7"/>
      <c r="G6" s="7"/>
      <c r="H6" s="7"/>
      <c r="I6" s="7"/>
      <c r="J6" s="7"/>
      <c r="K6" s="2" t="s">
        <v>1</v>
      </c>
    </row>
    <row r="7" spans="1:11" ht="13.5">
      <c r="A7" s="8" t="s">
        <v>2</v>
      </c>
      <c r="B7" s="8"/>
      <c r="C7" s="8"/>
      <c r="E7" s="7"/>
      <c r="G7" s="7"/>
      <c r="H7" s="7"/>
      <c r="I7" s="7"/>
      <c r="J7" s="7"/>
      <c r="K7" s="9" t="s">
        <v>3</v>
      </c>
    </row>
    <row r="8" spans="2:11" ht="12">
      <c r="B8" t="s">
        <v>4</v>
      </c>
      <c r="E8" s="7"/>
      <c r="G8" s="7"/>
      <c r="H8" s="7"/>
      <c r="I8" s="7"/>
      <c r="J8" s="7"/>
      <c r="K8"/>
    </row>
    <row r="9" spans="2:11" ht="12.75">
      <c r="B9" t="s">
        <v>5</v>
      </c>
      <c r="E9" s="10">
        <v>130000</v>
      </c>
      <c r="G9" s="10">
        <v>133000</v>
      </c>
      <c r="H9" s="7"/>
      <c r="I9" s="10"/>
      <c r="J9" s="7"/>
      <c r="K9" s="17">
        <f>G9/E9-1</f>
        <v>0.023076923076922995</v>
      </c>
    </row>
    <row r="10" spans="2:11" ht="12">
      <c r="B10" t="s">
        <v>6</v>
      </c>
      <c r="E10" s="10">
        <v>4300</v>
      </c>
      <c r="G10" s="10">
        <v>4300</v>
      </c>
      <c r="H10" s="7"/>
      <c r="I10" s="10"/>
      <c r="J10" s="7"/>
      <c r="K10" s="11"/>
    </row>
    <row r="11" spans="2:11" ht="12">
      <c r="B11" t="s">
        <v>7</v>
      </c>
      <c r="E11" s="10">
        <v>155094</v>
      </c>
      <c r="G11" s="10">
        <v>155571</v>
      </c>
      <c r="H11" s="7"/>
      <c r="I11" s="10"/>
      <c r="J11" s="7"/>
      <c r="K11" s="11"/>
    </row>
    <row r="12" spans="2:11" ht="12">
      <c r="B12" s="12" t="s">
        <v>8</v>
      </c>
      <c r="E12" s="10">
        <v>4223</v>
      </c>
      <c r="G12" s="10">
        <v>0</v>
      </c>
      <c r="H12" s="7"/>
      <c r="I12" s="10"/>
      <c r="J12" s="7"/>
      <c r="K12" s="11"/>
    </row>
    <row r="13" spans="2:11" ht="12">
      <c r="B13" t="s">
        <v>160</v>
      </c>
      <c r="E13" s="10">
        <v>16800</v>
      </c>
      <c r="G13" s="10">
        <v>16500</v>
      </c>
      <c r="H13" s="7"/>
      <c r="I13" s="10"/>
      <c r="J13" s="7"/>
      <c r="K13" s="11"/>
    </row>
    <row r="14" spans="2:11" ht="12">
      <c r="B14" t="s">
        <v>161</v>
      </c>
      <c r="E14" s="10">
        <v>33877</v>
      </c>
      <c r="G14" s="10">
        <v>0</v>
      </c>
      <c r="H14" s="7"/>
      <c r="I14" s="10"/>
      <c r="J14" s="7"/>
      <c r="K14" s="11"/>
    </row>
    <row r="15" spans="2:11" ht="12">
      <c r="B15" s="12" t="s">
        <v>202</v>
      </c>
      <c r="E15" s="10">
        <v>14514</v>
      </c>
      <c r="G15" s="10">
        <v>0</v>
      </c>
      <c r="H15" s="7"/>
      <c r="I15" s="10"/>
      <c r="J15" s="7"/>
      <c r="K15" s="11"/>
    </row>
    <row r="16" spans="2:11" ht="12">
      <c r="B16" t="s">
        <v>9</v>
      </c>
      <c r="E16" s="10">
        <v>1100</v>
      </c>
      <c r="G16" s="10">
        <v>1100</v>
      </c>
      <c r="H16" s="7"/>
      <c r="I16" s="10"/>
      <c r="J16" s="7"/>
      <c r="K16" s="11"/>
    </row>
    <row r="17" spans="2:11" ht="12">
      <c r="B17" t="s">
        <v>10</v>
      </c>
      <c r="D17" s="13"/>
      <c r="E17" s="10">
        <v>5400</v>
      </c>
      <c r="G17" s="10">
        <v>5100</v>
      </c>
      <c r="H17" s="7"/>
      <c r="I17" s="10"/>
      <c r="J17" s="7"/>
      <c r="K17" s="11"/>
    </row>
    <row r="18" spans="2:11" ht="12">
      <c r="B18" t="s">
        <v>11</v>
      </c>
      <c r="E18" s="10">
        <v>9450</v>
      </c>
      <c r="G18" s="10">
        <v>11450</v>
      </c>
      <c r="H18" s="7"/>
      <c r="I18" s="10"/>
      <c r="J18" s="7"/>
      <c r="K18" s="11"/>
    </row>
    <row r="19" spans="2:11" ht="12">
      <c r="B19" t="s">
        <v>186</v>
      </c>
      <c r="E19" s="10">
        <v>96193</v>
      </c>
      <c r="G19" s="10">
        <v>0</v>
      </c>
      <c r="H19" s="7"/>
      <c r="I19" s="138"/>
      <c r="J19" s="7"/>
      <c r="K19" s="11"/>
    </row>
    <row r="20" spans="2:11" ht="12.75">
      <c r="B20" s="14" t="s">
        <v>12</v>
      </c>
      <c r="E20" s="15">
        <f>SUM(E9:E19)</f>
        <v>470951</v>
      </c>
      <c r="G20" s="15">
        <f>SUM(G9:G19)</f>
        <v>327021</v>
      </c>
      <c r="H20" s="16"/>
      <c r="I20" s="16"/>
      <c r="J20" s="16"/>
      <c r="K20" s="17">
        <f>G20/E20-1</f>
        <v>-0.3056156585292312</v>
      </c>
    </row>
    <row r="21" spans="5:11" ht="12">
      <c r="E21" s="7"/>
      <c r="G21" s="7"/>
      <c r="H21" s="7"/>
      <c r="I21" s="7"/>
      <c r="J21" s="7"/>
      <c r="K21"/>
    </row>
    <row r="22" spans="1:11" ht="12.75">
      <c r="A22" s="8"/>
      <c r="B22" s="8"/>
      <c r="E22" s="7"/>
      <c r="G22" s="7"/>
      <c r="H22" s="7"/>
      <c r="I22" s="7"/>
      <c r="J22" s="7"/>
      <c r="K22"/>
    </row>
    <row r="23" spans="1:11" ht="13.5">
      <c r="A23" s="8" t="s">
        <v>13</v>
      </c>
      <c r="B23" s="8"/>
      <c r="E23" s="6"/>
      <c r="G23" s="6"/>
      <c r="H23" s="6"/>
      <c r="I23" s="6"/>
      <c r="J23" s="6"/>
      <c r="K23"/>
    </row>
    <row r="24" spans="2:11" ht="12">
      <c r="B24" s="1" t="s">
        <v>14</v>
      </c>
      <c r="C24" s="1"/>
      <c r="E24" s="10">
        <v>136411</v>
      </c>
      <c r="G24" s="10">
        <v>137825</v>
      </c>
      <c r="H24" s="7"/>
      <c r="I24" s="10"/>
      <c r="J24" s="7"/>
      <c r="K24" s="11"/>
    </row>
    <row r="25" spans="2:11" ht="12">
      <c r="B25" s="1" t="s">
        <v>15</v>
      </c>
      <c r="C25" s="1"/>
      <c r="E25" s="10">
        <v>49546</v>
      </c>
      <c r="G25" s="10">
        <v>49950</v>
      </c>
      <c r="H25" s="7"/>
      <c r="I25" s="10"/>
      <c r="J25" s="7"/>
      <c r="K25" s="11"/>
    </row>
    <row r="26" spans="2:11" ht="12">
      <c r="B26" s="1" t="s">
        <v>16</v>
      </c>
      <c r="C26" s="1"/>
      <c r="E26" s="10">
        <v>36600</v>
      </c>
      <c r="G26" s="10">
        <v>35900</v>
      </c>
      <c r="H26" s="7"/>
      <c r="I26" s="10"/>
      <c r="J26" s="7"/>
      <c r="K26" s="11"/>
    </row>
    <row r="27" spans="2:11" ht="12">
      <c r="B27" s="1" t="s">
        <v>17</v>
      </c>
      <c r="C27" s="1"/>
      <c r="E27" s="10">
        <v>0</v>
      </c>
      <c r="G27" s="10">
        <v>0</v>
      </c>
      <c r="H27" s="7"/>
      <c r="I27" s="10"/>
      <c r="J27" s="7"/>
      <c r="K27" s="11"/>
    </row>
    <row r="28" spans="2:11" ht="12">
      <c r="B28" s="1" t="s">
        <v>18</v>
      </c>
      <c r="C28" s="1"/>
      <c r="E28" s="10">
        <v>10400</v>
      </c>
      <c r="G28" s="10">
        <v>9150</v>
      </c>
      <c r="H28" s="7"/>
      <c r="I28" s="10"/>
      <c r="J28" s="7"/>
      <c r="K28" s="11"/>
    </row>
    <row r="29" spans="2:11" ht="12">
      <c r="B29" s="12" t="s">
        <v>202</v>
      </c>
      <c r="C29" s="1"/>
      <c r="E29" s="10">
        <v>32800</v>
      </c>
      <c r="F29" s="12"/>
      <c r="G29" s="10">
        <v>53196</v>
      </c>
      <c r="H29" s="7"/>
      <c r="I29" s="10"/>
      <c r="J29" s="7"/>
      <c r="K29" s="11"/>
    </row>
    <row r="30" spans="2:11" ht="12">
      <c r="B30" s="1" t="s">
        <v>19</v>
      </c>
      <c r="C30" s="1"/>
      <c r="E30" s="10">
        <v>99194</v>
      </c>
      <c r="F30" s="12"/>
      <c r="G30" s="10">
        <v>0</v>
      </c>
      <c r="H30" s="7"/>
      <c r="I30" s="10"/>
      <c r="J30" s="7"/>
      <c r="K30" s="11"/>
    </row>
    <row r="31" spans="2:11" ht="12">
      <c r="B31" s="1" t="s">
        <v>204</v>
      </c>
      <c r="C31" s="1"/>
      <c r="E31" s="10">
        <v>106000</v>
      </c>
      <c r="G31" s="10">
        <v>41000</v>
      </c>
      <c r="H31" s="7"/>
      <c r="I31" s="10"/>
      <c r="J31" s="7"/>
      <c r="K31" s="11"/>
    </row>
    <row r="32" spans="2:11" ht="13.5" thickBot="1">
      <c r="B32" s="18" t="s">
        <v>21</v>
      </c>
      <c r="C32" s="18"/>
      <c r="E32" s="15">
        <f>SUM(E24:E31)</f>
        <v>470951</v>
      </c>
      <c r="G32" s="15">
        <f>SUM(G24:G31)</f>
        <v>327021</v>
      </c>
      <c r="H32" s="16"/>
      <c r="I32" s="16"/>
      <c r="J32" s="16"/>
      <c r="K32" s="17">
        <f>G32/E32-1</f>
        <v>-0.3056156585292312</v>
      </c>
    </row>
    <row r="33" spans="5:11" ht="12">
      <c r="E33" s="7"/>
      <c r="G33" s="7"/>
      <c r="H33" s="7"/>
      <c r="I33" s="7"/>
      <c r="J33" s="7"/>
      <c r="K33" s="7"/>
    </row>
    <row r="34" spans="5:11" ht="12">
      <c r="E34" s="7"/>
      <c r="G34" s="7">
        <f>SUM(G20-G32)</f>
        <v>0</v>
      </c>
      <c r="H34" s="7"/>
      <c r="I34" s="7"/>
      <c r="J34" s="7"/>
      <c r="K34" s="7"/>
    </row>
    <row r="35" spans="1:11" s="12" customFormat="1" ht="12.75">
      <c r="A35" s="14" t="s">
        <v>200</v>
      </c>
      <c r="B35"/>
      <c r="C35"/>
      <c r="D35"/>
      <c r="E35"/>
      <c r="F35"/>
      <c r="G35"/>
      <c r="H35" s="45"/>
      <c r="I35" s="45"/>
      <c r="J35" s="45"/>
      <c r="K35" s="45"/>
    </row>
    <row r="36" spans="2:11" s="14" customFormat="1" ht="12.75">
      <c r="B36" s="178" t="s">
        <v>2</v>
      </c>
      <c r="C36"/>
      <c r="D36"/>
      <c r="H36" s="22"/>
      <c r="I36" s="22"/>
      <c r="J36" s="22"/>
      <c r="K36" s="22"/>
    </row>
    <row r="37" spans="1:11" s="14" customFormat="1" ht="12.75">
      <c r="A37" s="8"/>
      <c r="B37" t="s">
        <v>2</v>
      </c>
      <c r="C37"/>
      <c r="D37"/>
      <c r="E37" s="172">
        <v>0</v>
      </c>
      <c r="F37" s="172"/>
      <c r="G37" s="172">
        <v>18300</v>
      </c>
      <c r="H37" s="22"/>
      <c r="I37" s="22"/>
      <c r="J37" s="22"/>
      <c r="K37" s="22"/>
    </row>
    <row r="38" spans="2:7" ht="12">
      <c r="B38" t="s">
        <v>203</v>
      </c>
      <c r="E38" s="174">
        <v>0</v>
      </c>
      <c r="F38" s="172"/>
      <c r="G38" s="174">
        <v>53196</v>
      </c>
    </row>
    <row r="39" spans="1:7" ht="13.5" thickBot="1">
      <c r="A39" s="12"/>
      <c r="B39" s="14" t="s">
        <v>12</v>
      </c>
      <c r="C39" s="14"/>
      <c r="D39" s="14"/>
      <c r="E39" s="176">
        <f>SUM(E37:E38)</f>
        <v>0</v>
      </c>
      <c r="F39" s="14"/>
      <c r="G39" s="176">
        <f>SUM(G37:G38)</f>
        <v>71496</v>
      </c>
    </row>
    <row r="40" ht="12.75" thickTop="1"/>
    <row r="41" spans="2:7" ht="12.75">
      <c r="B41" s="8" t="s">
        <v>13</v>
      </c>
      <c r="E41" s="172"/>
      <c r="F41" s="172"/>
      <c r="G41" s="172"/>
    </row>
    <row r="42" spans="2:7" ht="12">
      <c r="B42" t="s">
        <v>14</v>
      </c>
      <c r="E42" s="172">
        <v>0</v>
      </c>
      <c r="F42" s="172"/>
      <c r="G42" s="172">
        <v>1996</v>
      </c>
    </row>
    <row r="43" spans="2:7" ht="12">
      <c r="B43" t="s">
        <v>16</v>
      </c>
      <c r="E43" s="172">
        <v>0</v>
      </c>
      <c r="F43" s="172"/>
      <c r="G43" s="172">
        <v>4000</v>
      </c>
    </row>
    <row r="44" spans="2:7" ht="12">
      <c r="B44" s="12" t="s">
        <v>201</v>
      </c>
      <c r="E44" s="172">
        <v>0</v>
      </c>
      <c r="F44" s="172"/>
      <c r="G44" s="172">
        <v>0</v>
      </c>
    </row>
    <row r="45" spans="2:7" ht="12">
      <c r="B45" s="12" t="s">
        <v>19</v>
      </c>
      <c r="E45" s="172">
        <v>0</v>
      </c>
      <c r="F45" s="172"/>
      <c r="G45" s="172">
        <v>0</v>
      </c>
    </row>
    <row r="46" spans="2:7" ht="12">
      <c r="B46" s="12" t="s">
        <v>41</v>
      </c>
      <c r="E46" s="174">
        <v>0</v>
      </c>
      <c r="F46" s="172"/>
      <c r="G46" s="174">
        <v>65500</v>
      </c>
    </row>
    <row r="47" spans="2:7" ht="13.5" thickBot="1">
      <c r="B47" s="14" t="s">
        <v>21</v>
      </c>
      <c r="E47" s="177">
        <f>SUM(E42:E46)</f>
        <v>0</v>
      </c>
      <c r="F47" s="175"/>
      <c r="G47" s="177">
        <f>SUM(G42:G46)</f>
        <v>71496</v>
      </c>
    </row>
    <row r="48" spans="5:7" ht="12.75" thickTop="1">
      <c r="E48" s="172"/>
      <c r="F48" s="172"/>
      <c r="G48" s="172"/>
    </row>
  </sheetData>
  <sheetProtection selectLockedCells="1" selectUnlockedCells="1"/>
  <printOptions horizontalCentered="1"/>
  <pageMargins left="0.25" right="0.25" top="1" bottom="1" header="0.5" footer="0.5"/>
  <pageSetup horizontalDpi="300" verticalDpi="300" orientation="portrait" r:id="rId1"/>
  <headerFooter alignWithMargins="0">
    <oddHeader>&amp;C&amp;"Arial,Bold"&amp;14VILLAGE OF POUND
2018 PROPOSED BUDGET ~ DRAFT</oddHead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K7" sqref="K7:K35"/>
    </sheetView>
  </sheetViews>
  <sheetFormatPr defaultColWidth="9.140625" defaultRowHeight="12.75"/>
  <cols>
    <col min="1" max="1" width="31.140625" style="12" customWidth="1"/>
    <col min="2" max="2" width="0.85546875" style="12" customWidth="1"/>
    <col min="3" max="3" width="12.140625" style="7" customWidth="1"/>
    <col min="4" max="4" width="0.85546875" style="7" customWidth="1"/>
    <col min="5" max="5" width="12.140625" style="143" customWidth="1"/>
    <col min="6" max="6" width="0.85546875" style="7" customWidth="1"/>
    <col min="7" max="7" width="12.140625" style="7" customWidth="1"/>
    <col min="8" max="8" width="0.85546875" style="7" customWidth="1"/>
    <col min="9" max="9" width="12.140625" style="143" bestFit="1" customWidth="1"/>
    <col min="10" max="10" width="0.85546875" style="7" customWidth="1"/>
    <col min="11" max="11" width="12.140625" style="7" customWidth="1"/>
    <col min="12" max="12" width="0.85546875" style="7" customWidth="1"/>
    <col min="13" max="13" width="7.421875" style="12" customWidth="1"/>
  </cols>
  <sheetData>
    <row r="1" spans="2:13" s="38" customFormat="1" ht="15">
      <c r="B1" s="37"/>
      <c r="C1" s="16"/>
      <c r="D1" s="16"/>
      <c r="E1" s="143"/>
      <c r="F1" s="16"/>
      <c r="G1" s="16"/>
      <c r="H1" s="16"/>
      <c r="I1" s="143"/>
      <c r="J1" s="16"/>
      <c r="K1" s="16"/>
      <c r="L1" s="16"/>
      <c r="M1" s="37"/>
    </row>
    <row r="2" spans="1:13" s="4" customFormat="1" ht="22.5">
      <c r="A2" s="39" t="s">
        <v>2</v>
      </c>
      <c r="B2" s="12"/>
      <c r="C2" s="7"/>
      <c r="D2" s="7"/>
      <c r="E2" s="143"/>
      <c r="F2" s="7"/>
      <c r="G2" s="7"/>
      <c r="H2" s="7"/>
      <c r="I2" s="143"/>
      <c r="J2" s="7"/>
      <c r="K2" s="7"/>
      <c r="L2" s="7"/>
      <c r="M2" s="40"/>
    </row>
    <row r="3" spans="1:13" s="41" customFormat="1" ht="13.5">
      <c r="A3" s="12"/>
      <c r="B3" s="12"/>
      <c r="C3" s="25">
        <v>2017</v>
      </c>
      <c r="E3" s="50">
        <v>2017</v>
      </c>
      <c r="F3" s="7"/>
      <c r="G3" s="25">
        <v>2018</v>
      </c>
      <c r="I3" s="50">
        <v>2018</v>
      </c>
      <c r="J3" s="7"/>
      <c r="K3" s="25">
        <v>2019</v>
      </c>
      <c r="L3" s="25"/>
      <c r="M3" s="29" t="s">
        <v>1</v>
      </c>
    </row>
    <row r="4" spans="1:13" s="41" customFormat="1" ht="13.5">
      <c r="A4" s="12"/>
      <c r="B4" s="12"/>
      <c r="C4" s="42" t="s">
        <v>0</v>
      </c>
      <c r="E4" s="166" t="s">
        <v>31</v>
      </c>
      <c r="F4" s="22"/>
      <c r="G4" s="42" t="s">
        <v>0</v>
      </c>
      <c r="I4" s="166" t="s">
        <v>31</v>
      </c>
      <c r="J4" s="22"/>
      <c r="K4" s="42" t="s">
        <v>0</v>
      </c>
      <c r="L4" s="42"/>
      <c r="M4" s="42" t="s">
        <v>3</v>
      </c>
    </row>
    <row r="5" spans="1:13" s="41" customFormat="1" ht="13.5">
      <c r="A5" s="8"/>
      <c r="B5" s="8"/>
      <c r="C5" s="7"/>
      <c r="E5" s="143"/>
      <c r="F5" s="7"/>
      <c r="G5" s="7"/>
      <c r="I5" s="143"/>
      <c r="J5" s="7"/>
      <c r="K5" s="7"/>
      <c r="L5" s="7"/>
      <c r="M5" s="12"/>
    </row>
    <row r="6" spans="1:13" s="41" customFormat="1" ht="13.5">
      <c r="A6" s="14" t="s">
        <v>4</v>
      </c>
      <c r="B6" s="12"/>
      <c r="C6" s="7"/>
      <c r="E6" s="143"/>
      <c r="F6" s="7"/>
      <c r="G6" s="7"/>
      <c r="I6" s="143"/>
      <c r="J6" s="7"/>
      <c r="K6" s="7"/>
      <c r="L6" s="7"/>
      <c r="M6" s="12"/>
    </row>
    <row r="7" spans="1:13" s="41" customFormat="1" ht="13.5">
      <c r="A7" s="14" t="s">
        <v>5</v>
      </c>
      <c r="B7" s="12"/>
      <c r="C7" s="10">
        <v>126405</v>
      </c>
      <c r="E7" s="142">
        <v>126405</v>
      </c>
      <c r="F7" s="7"/>
      <c r="G7" s="10">
        <v>130000</v>
      </c>
      <c r="I7" s="142">
        <v>130000</v>
      </c>
      <c r="J7" s="7"/>
      <c r="K7" s="10">
        <v>133000</v>
      </c>
      <c r="L7" s="7"/>
      <c r="M7" s="48"/>
    </row>
    <row r="8" spans="1:13" s="41" customFormat="1" ht="13.5">
      <c r="A8" s="14"/>
      <c r="B8" s="12"/>
      <c r="C8" s="7"/>
      <c r="E8" s="143"/>
      <c r="F8" s="7"/>
      <c r="G8" s="7"/>
      <c r="I8" s="143"/>
      <c r="J8" s="7"/>
      <c r="K8" s="7"/>
      <c r="L8" s="7"/>
      <c r="M8" s="44"/>
    </row>
    <row r="9" spans="1:13" s="41" customFormat="1" ht="13.5">
      <c r="A9" s="14" t="s">
        <v>6</v>
      </c>
      <c r="B9" s="12"/>
      <c r="C9" s="10">
        <v>4300</v>
      </c>
      <c r="E9" s="142">
        <v>4418.63</v>
      </c>
      <c r="F9" s="7"/>
      <c r="G9" s="10">
        <v>4300</v>
      </c>
      <c r="I9" s="142">
        <v>5007.17</v>
      </c>
      <c r="J9" s="7"/>
      <c r="K9" s="10">
        <v>4300</v>
      </c>
      <c r="L9" s="7"/>
      <c r="M9" s="48"/>
    </row>
    <row r="10" spans="1:13" s="46" customFormat="1" ht="13.5">
      <c r="A10" s="22"/>
      <c r="B10" s="45"/>
      <c r="C10" s="7"/>
      <c r="E10" s="143"/>
      <c r="F10" s="7"/>
      <c r="G10" s="7"/>
      <c r="I10" s="143"/>
      <c r="J10" s="7"/>
      <c r="K10" s="7"/>
      <c r="L10" s="7"/>
      <c r="M10" s="44"/>
    </row>
    <row r="11" spans="1:13" s="41" customFormat="1" ht="13.5">
      <c r="A11" s="14" t="s">
        <v>7</v>
      </c>
      <c r="B11" s="12"/>
      <c r="C11" s="10">
        <v>155171</v>
      </c>
      <c r="E11" s="142">
        <v>155171.53</v>
      </c>
      <c r="F11" s="7"/>
      <c r="G11" s="10">
        <v>155094</v>
      </c>
      <c r="I11" s="142">
        <v>155000</v>
      </c>
      <c r="J11" s="7"/>
      <c r="K11" s="10">
        <v>155571</v>
      </c>
      <c r="L11" s="7"/>
      <c r="M11" s="48"/>
    </row>
    <row r="12" spans="1:13" s="46" customFormat="1" ht="13.5">
      <c r="A12" s="22"/>
      <c r="B12" s="45"/>
      <c r="C12" s="7"/>
      <c r="E12" s="143"/>
      <c r="F12" s="7"/>
      <c r="G12" s="7"/>
      <c r="I12" s="143"/>
      <c r="J12" s="7"/>
      <c r="K12" s="7"/>
      <c r="L12" s="7"/>
      <c r="M12" s="44"/>
    </row>
    <row r="13" spans="1:13" s="41" customFormat="1" ht="13.5">
      <c r="A13" s="14" t="s">
        <v>32</v>
      </c>
      <c r="B13" s="12"/>
      <c r="C13" s="10">
        <v>0</v>
      </c>
      <c r="E13" s="142">
        <v>0</v>
      </c>
      <c r="F13" s="7"/>
      <c r="G13" s="10">
        <v>4223</v>
      </c>
      <c r="I13" s="142">
        <v>0</v>
      </c>
      <c r="J13" s="7"/>
      <c r="K13" s="10">
        <v>0</v>
      </c>
      <c r="L13" s="7"/>
      <c r="M13" s="48"/>
    </row>
    <row r="14" spans="1:13" s="46" customFormat="1" ht="13.5">
      <c r="A14" s="22"/>
      <c r="B14" s="45"/>
      <c r="C14" s="7"/>
      <c r="E14" s="143"/>
      <c r="F14" s="7"/>
      <c r="G14" s="7"/>
      <c r="I14" s="143"/>
      <c r="J14" s="7"/>
      <c r="K14" s="7"/>
      <c r="L14" s="7"/>
      <c r="M14" s="44"/>
    </row>
    <row r="15" spans="1:13" s="41" customFormat="1" ht="13.5">
      <c r="A15" s="14" t="s">
        <v>160</v>
      </c>
      <c r="B15" s="12"/>
      <c r="C15" s="10">
        <v>17652</v>
      </c>
      <c r="E15" s="142">
        <v>17652.86</v>
      </c>
      <c r="F15" s="7"/>
      <c r="G15" s="10">
        <v>16800</v>
      </c>
      <c r="I15" s="142">
        <v>16787.04</v>
      </c>
      <c r="J15" s="7"/>
      <c r="K15" s="10">
        <v>16500</v>
      </c>
      <c r="L15" s="7"/>
      <c r="M15" s="48"/>
    </row>
    <row r="16" spans="1:13" s="41" customFormat="1" ht="13.5">
      <c r="A16" s="14"/>
      <c r="B16" s="12"/>
      <c r="C16" s="7"/>
      <c r="E16" s="143"/>
      <c r="F16" s="7"/>
      <c r="G16" s="7"/>
      <c r="I16" s="143"/>
      <c r="J16" s="7"/>
      <c r="K16" s="7"/>
      <c r="L16" s="7"/>
      <c r="M16" s="48"/>
    </row>
    <row r="17" spans="1:13" s="41" customFormat="1" ht="13.5">
      <c r="A17" s="14" t="s">
        <v>161</v>
      </c>
      <c r="B17" s="12"/>
      <c r="C17" s="10">
        <v>33877</v>
      </c>
      <c r="E17" s="142">
        <v>0</v>
      </c>
      <c r="F17" s="7"/>
      <c r="G17" s="10">
        <v>33877</v>
      </c>
      <c r="I17" s="142">
        <v>0</v>
      </c>
      <c r="J17" s="7"/>
      <c r="K17" s="10">
        <v>0</v>
      </c>
      <c r="L17" s="7"/>
      <c r="M17" s="48"/>
    </row>
    <row r="18" spans="1:13" s="41" customFormat="1" ht="13.5">
      <c r="A18" s="14"/>
      <c r="B18" s="12"/>
      <c r="C18" s="7"/>
      <c r="E18" s="143"/>
      <c r="F18" s="7"/>
      <c r="G18" s="7"/>
      <c r="I18" s="143"/>
      <c r="J18" s="7"/>
      <c r="K18" s="7"/>
      <c r="L18" s="7"/>
      <c r="M18" s="48"/>
    </row>
    <row r="19" spans="1:13" s="41" customFormat="1" ht="13.5">
      <c r="A19" s="14" t="s">
        <v>185</v>
      </c>
      <c r="B19" s="12"/>
      <c r="C19" s="10">
        <v>0</v>
      </c>
      <c r="E19" s="142">
        <v>0</v>
      </c>
      <c r="F19" s="7"/>
      <c r="G19" s="10">
        <v>96193</v>
      </c>
      <c r="I19" s="142">
        <v>0</v>
      </c>
      <c r="J19" s="7"/>
      <c r="K19" s="10">
        <v>0</v>
      </c>
      <c r="L19" s="7"/>
      <c r="M19" s="48"/>
    </row>
    <row r="20" spans="1:13" s="46" customFormat="1" ht="13.5">
      <c r="A20" s="22"/>
      <c r="B20" s="45"/>
      <c r="C20" s="7"/>
      <c r="E20" s="143"/>
      <c r="F20" s="7"/>
      <c r="G20" s="7"/>
      <c r="I20" s="143"/>
      <c r="J20" s="7"/>
      <c r="K20" s="7"/>
      <c r="L20" s="7"/>
      <c r="M20" s="44"/>
    </row>
    <row r="21" spans="1:13" s="41" customFormat="1" ht="13.5">
      <c r="A21" s="14" t="s">
        <v>177</v>
      </c>
      <c r="B21" s="12"/>
      <c r="C21" s="10">
        <v>0</v>
      </c>
      <c r="E21" s="142">
        <v>0</v>
      </c>
      <c r="F21" s="7"/>
      <c r="G21" s="10">
        <v>14514</v>
      </c>
      <c r="I21" s="142">
        <v>18300.01</v>
      </c>
      <c r="J21" s="7"/>
      <c r="K21" s="10">
        <v>0</v>
      </c>
      <c r="L21" s="7"/>
      <c r="M21" s="48"/>
    </row>
    <row r="22" spans="1:13" s="46" customFormat="1" ht="13.5">
      <c r="A22" s="22"/>
      <c r="B22" s="45"/>
      <c r="C22" s="7"/>
      <c r="E22" s="143"/>
      <c r="F22" s="7"/>
      <c r="G22" s="7"/>
      <c r="I22" s="143"/>
      <c r="J22" s="7"/>
      <c r="K22" s="7"/>
      <c r="L22" s="7"/>
      <c r="M22" s="44"/>
    </row>
    <row r="23" spans="1:13" s="41" customFormat="1" ht="13.5">
      <c r="A23" s="14" t="s">
        <v>9</v>
      </c>
      <c r="B23" s="12"/>
      <c r="C23" s="10">
        <v>1100</v>
      </c>
      <c r="E23" s="142">
        <v>1435.75</v>
      </c>
      <c r="F23" s="7"/>
      <c r="G23" s="10">
        <v>1100</v>
      </c>
      <c r="I23" s="142">
        <v>1892.33</v>
      </c>
      <c r="J23" s="7"/>
      <c r="K23" s="10">
        <v>1100</v>
      </c>
      <c r="L23" s="7"/>
      <c r="M23" s="48"/>
    </row>
    <row r="24" spans="1:13" s="46" customFormat="1" ht="13.5">
      <c r="A24" s="22"/>
      <c r="B24" s="45"/>
      <c r="C24" s="7"/>
      <c r="E24" s="143"/>
      <c r="F24" s="7"/>
      <c r="G24" s="7"/>
      <c r="I24" s="143"/>
      <c r="J24" s="7"/>
      <c r="K24" s="7"/>
      <c r="L24" s="7"/>
      <c r="M24" s="44"/>
    </row>
    <row r="25" spans="1:13" s="41" customFormat="1" ht="13.5">
      <c r="A25" s="14" t="s">
        <v>33</v>
      </c>
      <c r="B25" s="12"/>
      <c r="C25" s="10">
        <v>5400</v>
      </c>
      <c r="E25" s="142">
        <v>5316.84</v>
      </c>
      <c r="F25" s="7"/>
      <c r="G25" s="10">
        <v>5400</v>
      </c>
      <c r="I25" s="142">
        <v>5156.75</v>
      </c>
      <c r="J25" s="7"/>
      <c r="K25" s="10">
        <v>5100</v>
      </c>
      <c r="L25" s="7"/>
      <c r="M25" s="48"/>
    </row>
    <row r="26" spans="1:13" s="41" customFormat="1" ht="13.5">
      <c r="A26" s="14" t="s">
        <v>34</v>
      </c>
      <c r="B26" s="12"/>
      <c r="C26" s="7"/>
      <c r="E26" s="143"/>
      <c r="F26" s="7"/>
      <c r="G26" s="7"/>
      <c r="I26" s="143"/>
      <c r="J26" s="7"/>
      <c r="K26" s="7"/>
      <c r="L26" s="7"/>
      <c r="M26" s="44"/>
    </row>
    <row r="27" spans="1:13" s="41" customFormat="1" ht="13.5">
      <c r="A27" s="14" t="s">
        <v>35</v>
      </c>
      <c r="B27" s="12"/>
      <c r="C27" s="10">
        <v>350</v>
      </c>
      <c r="E27" s="142">
        <v>1362.99</v>
      </c>
      <c r="F27" s="7"/>
      <c r="G27" s="10">
        <v>1200</v>
      </c>
      <c r="I27" s="142">
        <v>1246.2</v>
      </c>
      <c r="J27" s="7"/>
      <c r="K27" s="10">
        <v>1200</v>
      </c>
      <c r="L27" s="7"/>
      <c r="M27" s="48"/>
    </row>
    <row r="28" spans="1:13" s="46" customFormat="1" ht="13.5">
      <c r="A28" s="22"/>
      <c r="B28" s="45"/>
      <c r="C28" s="7"/>
      <c r="E28" s="143"/>
      <c r="F28" s="7"/>
      <c r="G28" s="7"/>
      <c r="I28" s="143"/>
      <c r="J28" s="7"/>
      <c r="K28" s="7"/>
      <c r="L28" s="7"/>
      <c r="M28" s="44"/>
    </row>
    <row r="29" spans="1:13" s="41" customFormat="1" ht="13.5">
      <c r="A29" s="14" t="s">
        <v>36</v>
      </c>
      <c r="B29" s="12"/>
      <c r="C29" s="10">
        <v>2000</v>
      </c>
      <c r="E29" s="142">
        <v>5430</v>
      </c>
      <c r="F29" s="7"/>
      <c r="G29" s="10">
        <v>2000</v>
      </c>
      <c r="I29" s="142">
        <v>3100</v>
      </c>
      <c r="J29" s="7"/>
      <c r="K29" s="10">
        <v>2000</v>
      </c>
      <c r="L29" s="7"/>
      <c r="M29" s="48"/>
    </row>
    <row r="30" spans="1:13" s="46" customFormat="1" ht="13.5">
      <c r="A30" s="22"/>
      <c r="B30" s="45"/>
      <c r="C30" s="7"/>
      <c r="E30" s="143"/>
      <c r="F30" s="7"/>
      <c r="G30" s="7"/>
      <c r="I30" s="143"/>
      <c r="J30" s="7"/>
      <c r="K30" s="7"/>
      <c r="L30" s="7"/>
      <c r="M30" s="44"/>
    </row>
    <row r="31" spans="1:11" s="41" customFormat="1" ht="13.5">
      <c r="A31" s="14" t="s">
        <v>206</v>
      </c>
      <c r="B31" s="12"/>
      <c r="C31" s="10">
        <v>0</v>
      </c>
      <c r="E31" s="142">
        <v>0</v>
      </c>
      <c r="F31" s="7"/>
      <c r="G31" s="10">
        <v>0</v>
      </c>
      <c r="I31" s="142">
        <v>0</v>
      </c>
      <c r="J31" s="7"/>
      <c r="K31" s="10">
        <v>2000</v>
      </c>
    </row>
    <row r="32" s="46" customFormat="1" ht="13.5"/>
    <row r="33" spans="1:13" s="41" customFormat="1" ht="13.5">
      <c r="A33" s="14" t="s">
        <v>37</v>
      </c>
      <c r="B33" s="12"/>
      <c r="C33" s="10">
        <v>0</v>
      </c>
      <c r="E33" s="142">
        <v>100</v>
      </c>
      <c r="F33" s="7"/>
      <c r="G33" s="10">
        <v>0</v>
      </c>
      <c r="I33" s="142">
        <v>0</v>
      </c>
      <c r="J33" s="7"/>
      <c r="K33" s="10">
        <v>0</v>
      </c>
      <c r="L33" s="7"/>
      <c r="M33" s="48"/>
    </row>
    <row r="34" spans="1:13" s="41" customFormat="1" ht="13.5">
      <c r="A34" s="22"/>
      <c r="B34" s="45"/>
      <c r="C34" s="7"/>
      <c r="D34" s="46"/>
      <c r="E34" s="143"/>
      <c r="F34" s="7"/>
      <c r="G34" s="7"/>
      <c r="H34" s="46"/>
      <c r="I34" s="143"/>
      <c r="J34" s="7"/>
      <c r="K34" s="7"/>
      <c r="L34" s="7"/>
      <c r="M34" s="44"/>
    </row>
    <row r="35" spans="1:13" ht="13.5">
      <c r="A35" s="14" t="s">
        <v>38</v>
      </c>
      <c r="C35" s="10">
        <v>0</v>
      </c>
      <c r="D35" s="41"/>
      <c r="E35" s="142">
        <v>6250</v>
      </c>
      <c r="G35" s="10">
        <v>6250</v>
      </c>
      <c r="H35" s="41"/>
      <c r="I35" s="142">
        <v>6250</v>
      </c>
      <c r="K35" s="10">
        <v>6250</v>
      </c>
      <c r="M35" s="48"/>
    </row>
    <row r="36" spans="4:13" ht="13.5">
      <c r="D36" s="41"/>
      <c r="H36" s="41"/>
      <c r="M36" s="44"/>
    </row>
    <row r="38" spans="1:13" ht="13.5" thickBot="1">
      <c r="A38" s="14" t="s">
        <v>12</v>
      </c>
      <c r="C38" s="47">
        <f>SUM(C7:C36)</f>
        <v>346255</v>
      </c>
      <c r="E38" s="167">
        <f>SUM(E7:E36)</f>
        <v>323543.60000000003</v>
      </c>
      <c r="F38" s="16"/>
      <c r="G38" s="47">
        <f>SUM(G7:G36)</f>
        <v>470951</v>
      </c>
      <c r="I38" s="167">
        <f>SUM(I7:I36)</f>
        <v>342739.50000000006</v>
      </c>
      <c r="J38" s="16"/>
      <c r="K38" s="47">
        <f>SUM(K7:K36)</f>
        <v>327021</v>
      </c>
      <c r="L38" s="16"/>
      <c r="M38" s="48">
        <f>K38/G38-1</f>
        <v>-0.3056156585292312</v>
      </c>
    </row>
    <row r="39" spans="1:2" ht="12.75" thickTop="1">
      <c r="A39" s="45"/>
      <c r="B39" s="26"/>
    </row>
    <row r="40" spans="1:2" ht="12">
      <c r="A40" s="45"/>
      <c r="B40" s="45"/>
    </row>
    <row r="41" spans="1:2" ht="12.75">
      <c r="A41" s="45"/>
      <c r="B41" s="49"/>
    </row>
    <row r="42" spans="1:2" ht="12.75">
      <c r="A42" s="49"/>
      <c r="B42" s="49"/>
    </row>
    <row r="43" spans="1:2" ht="12">
      <c r="A43" s="45"/>
      <c r="B43" s="45"/>
    </row>
    <row r="44" spans="1:2" ht="12">
      <c r="A44" s="45"/>
      <c r="B44" s="45"/>
    </row>
    <row r="45" spans="1:2" ht="12">
      <c r="A45" s="26"/>
      <c r="B45" s="45"/>
    </row>
    <row r="46" spans="1:2" ht="12">
      <c r="A46" s="45"/>
      <c r="B46" s="45"/>
    </row>
    <row r="47" spans="1:2" ht="12">
      <c r="A47" s="45"/>
      <c r="B47" s="45"/>
    </row>
    <row r="48" spans="1:13" ht="12">
      <c r="A48" s="45"/>
      <c r="B48" s="45"/>
      <c r="G48" s="45"/>
      <c r="H48" s="45"/>
      <c r="I48" s="45"/>
      <c r="J48" s="45"/>
      <c r="K48" s="45"/>
      <c r="L48" s="45"/>
      <c r="M48" s="45"/>
    </row>
    <row r="49" spans="1:12" ht="12">
      <c r="A49" s="45"/>
      <c r="B49" s="45"/>
      <c r="G49" s="50"/>
      <c r="H49" s="50"/>
      <c r="I49" s="50"/>
      <c r="J49" s="50"/>
      <c r="K49" s="50"/>
      <c r="L49" s="50"/>
    </row>
    <row r="50" spans="3:13" ht="12.75">
      <c r="C50" s="51"/>
      <c r="G50" s="52"/>
      <c r="H50" s="52"/>
      <c r="I50" s="168"/>
      <c r="J50" s="52"/>
      <c r="K50" s="52"/>
      <c r="L50" s="52"/>
      <c r="M50" s="45"/>
    </row>
    <row r="51" ht="12">
      <c r="M51" s="45"/>
    </row>
    <row r="52" spans="1:2" ht="12.75">
      <c r="A52" s="8"/>
      <c r="B52" s="8"/>
    </row>
    <row r="56" spans="1:2" ht="12.75">
      <c r="A56" s="14"/>
      <c r="B56" s="14"/>
    </row>
  </sheetData>
  <sheetProtection selectLockedCells="1" selectUnlockedCells="1"/>
  <printOptions horizontalCentered="1"/>
  <pageMargins left="0.25" right="0.25" top="0.5" bottom="0.5" header="0.5" footer="0.5"/>
  <pageSetup horizontalDpi="300" verticalDpi="300" orientation="landscape" r:id="rId1"/>
  <headerFooter alignWithMargins="0">
    <oddFooter>&amp;R2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A31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0.5625" style="23" customWidth="1"/>
  </cols>
  <sheetData>
    <row r="3" ht="12">
      <c r="A3" s="7">
        <v>133000</v>
      </c>
    </row>
    <row r="4" ht="12">
      <c r="A4" s="7"/>
    </row>
    <row r="5" ht="12">
      <c r="A5" s="7">
        <v>4300</v>
      </c>
    </row>
    <row r="6" ht="12">
      <c r="A6" s="7"/>
    </row>
    <row r="7" ht="12">
      <c r="A7" s="7">
        <v>155571</v>
      </c>
    </row>
    <row r="8" ht="12">
      <c r="A8" s="7"/>
    </row>
    <row r="9" ht="12">
      <c r="A9" s="7">
        <v>0</v>
      </c>
    </row>
    <row r="10" ht="12">
      <c r="A10" s="7"/>
    </row>
    <row r="11" ht="12">
      <c r="A11" s="7">
        <v>16500</v>
      </c>
    </row>
    <row r="12" ht="12">
      <c r="A12" s="7"/>
    </row>
    <row r="13" ht="12">
      <c r="A13" s="7">
        <v>0</v>
      </c>
    </row>
    <row r="14" ht="12">
      <c r="A14" s="7"/>
    </row>
    <row r="15" ht="12">
      <c r="A15" s="7">
        <v>0</v>
      </c>
    </row>
    <row r="16" ht="12">
      <c r="A16" s="7"/>
    </row>
    <row r="17" ht="12">
      <c r="A17" s="7">
        <v>0</v>
      </c>
    </row>
    <row r="18" ht="12">
      <c r="A18" s="7"/>
    </row>
    <row r="19" ht="12">
      <c r="A19" s="7">
        <v>1100</v>
      </c>
    </row>
    <row r="20" ht="12">
      <c r="A20" s="7"/>
    </row>
    <row r="21" ht="12">
      <c r="A21" s="7">
        <v>5100</v>
      </c>
    </row>
    <row r="22" ht="12">
      <c r="A22" s="7"/>
    </row>
    <row r="23" ht="12">
      <c r="A23" s="7">
        <v>1200</v>
      </c>
    </row>
    <row r="24" ht="12">
      <c r="A24" s="7"/>
    </row>
    <row r="25" ht="12">
      <c r="A25" s="7">
        <v>2000</v>
      </c>
    </row>
    <row r="26" ht="12">
      <c r="A26" s="7"/>
    </row>
    <row r="27" ht="12">
      <c r="A27" s="7">
        <v>2000</v>
      </c>
    </row>
    <row r="28" ht="13.5">
      <c r="A28" s="46"/>
    </row>
    <row r="29" ht="12">
      <c r="A29" s="7">
        <v>0</v>
      </c>
    </row>
    <row r="30" ht="12">
      <c r="A30" s="7"/>
    </row>
    <row r="31" ht="12">
      <c r="A31" s="7">
        <v>6250</v>
      </c>
    </row>
  </sheetData>
  <sheetProtection selectLockedCells="1" selectUnlockedCells="1"/>
  <printOptions horizontalCentered="1" verticalCentered="1"/>
  <pageMargins left="0.5" right="0.5" top="0.5" bottom="0.5" header="0.5" footer="0.511805555555556"/>
  <pageSetup horizontalDpi="300" verticalDpi="300" orientation="landscape" r:id="rId2"/>
  <headerFooter alignWithMargins="0">
    <oddHeader>&amp;C&amp;"Arial,Bold"&amp;20 2019 REVENUE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7">
      <selection activeCell="L29" sqref="L29"/>
    </sheetView>
  </sheetViews>
  <sheetFormatPr defaultColWidth="9.140625" defaultRowHeight="12.75"/>
  <cols>
    <col min="1" max="1" width="29.00390625" style="12" customWidth="1"/>
    <col min="2" max="2" width="12.140625" style="12" customWidth="1"/>
    <col min="3" max="3" width="0.85546875" style="12" customWidth="1"/>
    <col min="4" max="4" width="12.140625" style="12" customWidth="1"/>
    <col min="5" max="5" width="0.85546875" style="12" customWidth="1"/>
    <col min="6" max="6" width="12.140625" style="12" customWidth="1"/>
    <col min="7" max="7" width="0.85546875" style="12" customWidth="1"/>
    <col min="8" max="8" width="12.140625" style="12" customWidth="1"/>
    <col min="9" max="9" width="0.85546875" style="12" customWidth="1"/>
    <col min="10" max="10" width="12.140625" style="12" customWidth="1"/>
    <col min="11" max="11" width="0.85546875" style="12" customWidth="1"/>
    <col min="12" max="12" width="9.57421875" style="12" customWidth="1"/>
  </cols>
  <sheetData>
    <row r="1" spans="1:12" ht="78" customHeight="1">
      <c r="A1" s="39" t="s">
        <v>13</v>
      </c>
      <c r="L1" s="40"/>
    </row>
    <row r="2" spans="1:12" s="41" customFormat="1" ht="13.5">
      <c r="A2" s="12"/>
      <c r="B2" s="53" t="s">
        <v>151</v>
      </c>
      <c r="D2" s="53" t="s">
        <v>151</v>
      </c>
      <c r="E2" s="16"/>
      <c r="F2" s="53" t="s">
        <v>164</v>
      </c>
      <c r="H2" s="53" t="s">
        <v>164</v>
      </c>
      <c r="I2" s="16"/>
      <c r="J2" s="53" t="s">
        <v>188</v>
      </c>
      <c r="K2" s="53"/>
      <c r="L2" s="29" t="s">
        <v>1</v>
      </c>
    </row>
    <row r="3" spans="1:12" s="41" customFormat="1" ht="13.5">
      <c r="A3" s="12"/>
      <c r="B3" s="42" t="s">
        <v>0</v>
      </c>
      <c r="D3" s="42" t="s">
        <v>31</v>
      </c>
      <c r="E3" s="43"/>
      <c r="F3" s="42" t="s">
        <v>0</v>
      </c>
      <c r="H3" s="42" t="s">
        <v>31</v>
      </c>
      <c r="I3" s="43"/>
      <c r="J3" s="42" t="s">
        <v>0</v>
      </c>
      <c r="K3" s="25"/>
      <c r="L3" s="42" t="s">
        <v>3</v>
      </c>
    </row>
    <row r="4" spans="1:12" s="41" customFormat="1" ht="13.5">
      <c r="A4" s="12"/>
      <c r="B4" s="43"/>
      <c r="D4" s="43"/>
      <c r="E4" s="43"/>
      <c r="F4" s="43"/>
      <c r="H4" s="43"/>
      <c r="I4" s="43"/>
      <c r="J4" s="43"/>
      <c r="K4" s="43"/>
      <c r="L4" s="25"/>
    </row>
    <row r="5" spans="2:11" ht="12">
      <c r="B5" s="7"/>
      <c r="D5" s="7"/>
      <c r="E5" s="7"/>
      <c r="F5" s="7"/>
      <c r="H5" s="7"/>
      <c r="I5" s="7"/>
      <c r="J5" s="7"/>
      <c r="K5" s="7"/>
    </row>
    <row r="6" spans="1:12" s="41" customFormat="1" ht="13.5">
      <c r="A6" s="14" t="s">
        <v>14</v>
      </c>
      <c r="B6" s="10">
        <v>137830</v>
      </c>
      <c r="D6" s="10">
        <v>141835</v>
      </c>
      <c r="E6" s="7"/>
      <c r="F6" s="10">
        <v>136411</v>
      </c>
      <c r="H6" s="10">
        <v>136095.71</v>
      </c>
      <c r="I6" s="7"/>
      <c r="J6" s="10">
        <v>137825</v>
      </c>
      <c r="K6" s="7"/>
      <c r="L6" s="44"/>
    </row>
    <row r="7" spans="2:12" ht="12.75">
      <c r="B7" s="16"/>
      <c r="D7" s="16"/>
      <c r="E7" s="16"/>
      <c r="F7" s="16"/>
      <c r="H7" s="16"/>
      <c r="I7" s="16"/>
      <c r="J7" s="16"/>
      <c r="K7" s="16"/>
      <c r="L7" s="44"/>
    </row>
    <row r="8" spans="1:12" s="41" customFormat="1" ht="13.5">
      <c r="A8" s="14" t="s">
        <v>15</v>
      </c>
      <c r="B8" s="10">
        <v>49600</v>
      </c>
      <c r="D8" s="10">
        <v>48626.78</v>
      </c>
      <c r="E8" s="7"/>
      <c r="F8" s="10">
        <v>49546</v>
      </c>
      <c r="H8" s="10">
        <v>50553.38</v>
      </c>
      <c r="I8" s="7"/>
      <c r="J8" s="10">
        <v>49950</v>
      </c>
      <c r="K8" s="7"/>
      <c r="L8" s="44"/>
    </row>
    <row r="9" spans="2:12" ht="12.75">
      <c r="B9" s="16"/>
      <c r="D9" s="16"/>
      <c r="E9" s="16"/>
      <c r="F9" s="16"/>
      <c r="H9" s="16"/>
      <c r="I9" s="16"/>
      <c r="J9" s="16"/>
      <c r="K9" s="16"/>
      <c r="L9" s="44"/>
    </row>
    <row r="10" spans="1:12" s="41" customFormat="1" ht="13.5">
      <c r="A10" s="14" t="s">
        <v>16</v>
      </c>
      <c r="B10" s="10">
        <v>39035</v>
      </c>
      <c r="D10" s="10">
        <v>37931.42</v>
      </c>
      <c r="E10" s="12"/>
      <c r="F10" s="10">
        <v>36600</v>
      </c>
      <c r="H10" s="10">
        <v>42460.23</v>
      </c>
      <c r="I10" s="12"/>
      <c r="J10" s="10">
        <v>35900</v>
      </c>
      <c r="K10" s="7"/>
      <c r="L10" s="44"/>
    </row>
    <row r="11" spans="1:12" ht="12.75">
      <c r="A11" s="55"/>
      <c r="B11" s="16"/>
      <c r="D11" s="16"/>
      <c r="E11" s="7"/>
      <c r="F11" s="16"/>
      <c r="H11" s="16"/>
      <c r="I11" s="7"/>
      <c r="J11" s="16"/>
      <c r="K11" s="7"/>
      <c r="L11" s="44"/>
    </row>
    <row r="12" spans="1:12" s="41" customFormat="1" ht="13.5">
      <c r="A12" s="14" t="s">
        <v>39</v>
      </c>
      <c r="B12" s="10">
        <v>0</v>
      </c>
      <c r="D12" s="10">
        <v>0</v>
      </c>
      <c r="E12" s="12"/>
      <c r="F12" s="10">
        <v>0</v>
      </c>
      <c r="H12" s="10">
        <v>0</v>
      </c>
      <c r="I12" s="12"/>
      <c r="J12" s="10">
        <v>0</v>
      </c>
      <c r="K12" s="7"/>
      <c r="L12" s="44"/>
    </row>
    <row r="13" spans="2:12" ht="12.75">
      <c r="B13" s="16"/>
      <c r="D13" s="16"/>
      <c r="E13" s="16"/>
      <c r="F13" s="16"/>
      <c r="H13" s="16"/>
      <c r="I13" s="16"/>
      <c r="J13" s="16"/>
      <c r="K13" s="16"/>
      <c r="L13" s="44"/>
    </row>
    <row r="14" spans="1:12" s="41" customFormat="1" ht="13.5">
      <c r="A14" s="14" t="s">
        <v>40</v>
      </c>
      <c r="B14" s="10">
        <v>11200</v>
      </c>
      <c r="D14" s="10">
        <v>19932.87</v>
      </c>
      <c r="E14" s="12"/>
      <c r="F14" s="10">
        <v>10400</v>
      </c>
      <c r="H14" s="10">
        <v>9349.78</v>
      </c>
      <c r="I14" s="12"/>
      <c r="J14" s="10">
        <v>9150</v>
      </c>
      <c r="K14" s="7"/>
      <c r="L14" s="44"/>
    </row>
    <row r="15" spans="2:12" ht="12.75">
      <c r="B15" s="16"/>
      <c r="D15" s="16"/>
      <c r="E15" s="16"/>
      <c r="F15" s="16"/>
      <c r="H15" s="16"/>
      <c r="I15" s="16"/>
      <c r="J15" s="16"/>
      <c r="K15" s="16"/>
      <c r="L15" s="44"/>
    </row>
    <row r="16" spans="1:12" s="41" customFormat="1" ht="13.5">
      <c r="A16" s="14" t="s">
        <v>207</v>
      </c>
      <c r="B16" s="10">
        <v>2100</v>
      </c>
      <c r="D16" s="10">
        <v>120618.87</v>
      </c>
      <c r="E16" s="12"/>
      <c r="F16" s="10">
        <v>32800</v>
      </c>
      <c r="H16" s="10">
        <v>44265</v>
      </c>
      <c r="I16" s="12"/>
      <c r="J16" s="10">
        <v>53196</v>
      </c>
      <c r="K16" s="7"/>
      <c r="L16" s="44"/>
    </row>
    <row r="17" spans="2:12" ht="12.75">
      <c r="B17" s="16"/>
      <c r="D17" s="16"/>
      <c r="E17" s="16"/>
      <c r="F17" s="16"/>
      <c r="H17" s="16"/>
      <c r="I17" s="16"/>
      <c r="J17" s="16"/>
      <c r="K17" s="16"/>
      <c r="L17" s="44"/>
    </row>
    <row r="18" spans="1:12" s="41" customFormat="1" ht="13.5">
      <c r="A18" s="14" t="s">
        <v>19</v>
      </c>
      <c r="B18" s="10">
        <v>0</v>
      </c>
      <c r="D18" s="10">
        <v>1590</v>
      </c>
      <c r="E18" s="12"/>
      <c r="F18" s="10">
        <v>99194</v>
      </c>
      <c r="H18" s="10">
        <v>37605.16</v>
      </c>
      <c r="I18" s="12"/>
      <c r="J18" s="10">
        <v>0</v>
      </c>
      <c r="K18" s="7"/>
      <c r="L18" s="44"/>
    </row>
    <row r="19" spans="2:12" ht="12.75">
      <c r="B19" s="16"/>
      <c r="D19" s="16"/>
      <c r="E19" s="16"/>
      <c r="F19" s="16"/>
      <c r="H19" s="16"/>
      <c r="I19" s="16"/>
      <c r="J19" s="16"/>
      <c r="K19" s="16"/>
      <c r="L19" s="44"/>
    </row>
    <row r="20" spans="1:12" ht="12.75">
      <c r="A20" s="14" t="s">
        <v>41</v>
      </c>
      <c r="B20" s="10">
        <v>106490</v>
      </c>
      <c r="D20" s="10">
        <v>106000</v>
      </c>
      <c r="E20" s="7"/>
      <c r="F20" s="10">
        <v>106000</v>
      </c>
      <c r="H20" s="10">
        <v>105930.22</v>
      </c>
      <c r="I20" s="7"/>
      <c r="J20" s="10">
        <v>41000</v>
      </c>
      <c r="K20" s="7"/>
      <c r="L20" s="44"/>
    </row>
    <row r="21" spans="2:12" ht="12.75">
      <c r="B21" s="16"/>
      <c r="D21" s="16"/>
      <c r="E21" s="16"/>
      <c r="F21" s="16"/>
      <c r="H21" s="16"/>
      <c r="I21" s="16"/>
      <c r="J21" s="16"/>
      <c r="K21" s="16"/>
      <c r="L21" s="44"/>
    </row>
    <row r="22" spans="1:12" s="41" customFormat="1" ht="13.5">
      <c r="A22" s="14" t="s">
        <v>184</v>
      </c>
      <c r="B22" s="10">
        <v>0</v>
      </c>
      <c r="D22" s="10">
        <v>0</v>
      </c>
      <c r="E22" s="12"/>
      <c r="F22" s="10">
        <v>0</v>
      </c>
      <c r="H22" s="10">
        <v>0</v>
      </c>
      <c r="I22" s="12"/>
      <c r="J22" s="10">
        <v>0</v>
      </c>
      <c r="K22" s="7"/>
      <c r="L22" s="44"/>
    </row>
    <row r="23" spans="2:12" ht="12">
      <c r="B23" s="7"/>
      <c r="D23" s="7"/>
      <c r="E23" s="7"/>
      <c r="F23" s="7"/>
      <c r="H23" s="7"/>
      <c r="I23" s="7"/>
      <c r="J23" s="7"/>
      <c r="K23" s="7"/>
      <c r="L23" s="44"/>
    </row>
    <row r="24" spans="2:12" ht="12">
      <c r="B24" s="7"/>
      <c r="D24" s="7"/>
      <c r="E24" s="7"/>
      <c r="F24" s="7"/>
      <c r="H24" s="7"/>
      <c r="I24" s="7"/>
      <c r="J24" s="7"/>
      <c r="K24" s="7"/>
      <c r="L24" s="44"/>
    </row>
    <row r="25" spans="1:12" ht="13.5" thickBot="1">
      <c r="A25" s="14" t="s">
        <v>21</v>
      </c>
      <c r="B25" s="47">
        <f>SUM(B6:B22)</f>
        <v>346255</v>
      </c>
      <c r="D25" s="47">
        <f>SUM(D6:D22)</f>
        <v>476534.94</v>
      </c>
      <c r="E25" s="16"/>
      <c r="F25" s="47">
        <f>SUM(F6:F22)</f>
        <v>470951</v>
      </c>
      <c r="H25" s="47">
        <f>SUM(H6:H22)</f>
        <v>426259.48</v>
      </c>
      <c r="I25" s="16"/>
      <c r="J25" s="47">
        <f>SUM(J6:J22)</f>
        <v>327021</v>
      </c>
      <c r="K25" s="16"/>
      <c r="L25" s="48">
        <f>J25/F25-1</f>
        <v>-0.3056156585292312</v>
      </c>
    </row>
    <row r="26" spans="2:11" ht="12.75" thickTop="1">
      <c r="B26" s="7"/>
      <c r="C26" s="7"/>
      <c r="D26" s="7"/>
      <c r="E26" s="7"/>
      <c r="F26" s="7"/>
      <c r="G26" s="7"/>
      <c r="H26" s="7"/>
      <c r="I26" s="7"/>
      <c r="J26" s="7"/>
      <c r="K26" s="7"/>
    </row>
    <row r="37" ht="12">
      <c r="B37" s="7"/>
    </row>
    <row r="38" ht="12">
      <c r="B38" s="7"/>
    </row>
    <row r="39" ht="12">
      <c r="B39" s="7"/>
    </row>
    <row r="40" ht="12">
      <c r="B40" s="7"/>
    </row>
  </sheetData>
  <sheetProtection selectLockedCells="1" selectUnlockedCells="1"/>
  <printOptions/>
  <pageMargins left="0.45" right="0.2" top="0.5" bottom="0.5" header="0.5118055555555555" footer="0.5"/>
  <pageSetup horizontalDpi="300" verticalDpi="300" orientation="landscape" r:id="rId1"/>
  <headerFooter alignWithMargins="0">
    <oddFooter>&amp;R3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B16"/>
  <sheetViews>
    <sheetView workbookViewId="0" topLeftCell="B1">
      <selection activeCell="J2" sqref="J2"/>
    </sheetView>
  </sheetViews>
  <sheetFormatPr defaultColWidth="9.140625" defaultRowHeight="12.75"/>
  <cols>
    <col min="2" max="2" width="0.9921875" style="23" customWidth="1"/>
  </cols>
  <sheetData>
    <row r="2" ht="12">
      <c r="B2" s="7">
        <v>137825</v>
      </c>
    </row>
    <row r="3" ht="12.75">
      <c r="B3" s="16"/>
    </row>
    <row r="4" ht="12">
      <c r="B4" s="7">
        <v>49950</v>
      </c>
    </row>
    <row r="5" ht="12.75">
      <c r="B5" s="16"/>
    </row>
    <row r="6" ht="12">
      <c r="B6" s="7">
        <v>35900</v>
      </c>
    </row>
    <row r="7" ht="12.75">
      <c r="B7" s="16"/>
    </row>
    <row r="8" ht="12">
      <c r="B8" s="7">
        <v>0</v>
      </c>
    </row>
    <row r="9" ht="12.75">
      <c r="B9" s="16"/>
    </row>
    <row r="10" ht="12">
      <c r="B10" s="7">
        <v>9150</v>
      </c>
    </row>
    <row r="11" ht="12.75">
      <c r="B11" s="16"/>
    </row>
    <row r="12" ht="12">
      <c r="B12" s="7">
        <v>53196</v>
      </c>
    </row>
    <row r="13" ht="12.75">
      <c r="B13" s="16"/>
    </row>
    <row r="14" ht="12">
      <c r="B14" s="7">
        <v>0</v>
      </c>
    </row>
    <row r="15" ht="12.75">
      <c r="B15" s="16"/>
    </row>
    <row r="16" ht="12">
      <c r="B16" s="7">
        <v>41000</v>
      </c>
    </row>
  </sheetData>
  <sheetProtection selectLockedCells="1" selectUnlockedCells="1"/>
  <printOptions/>
  <pageMargins left="0.75" right="0.75" top="1" bottom="1" header="0.5" footer="0.511805555555556"/>
  <pageSetup horizontalDpi="300" verticalDpi="300" orientation="landscape" r:id="rId2"/>
  <headerFooter alignWithMargins="0">
    <oddHeader>&amp;C&amp;"Arial,Bold"&amp;18 2019 EXPENDITURES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8">
      <selection activeCell="J34" sqref="J34"/>
    </sheetView>
  </sheetViews>
  <sheetFormatPr defaultColWidth="9.140625" defaultRowHeight="12.75"/>
  <cols>
    <col min="1" max="1" width="32.57421875" style="0" customWidth="1"/>
    <col min="2" max="2" width="12.140625" style="7" bestFit="1" customWidth="1"/>
    <col min="3" max="3" width="0.85546875" style="56" customWidth="1"/>
    <col min="4" max="4" width="12.140625" style="50" bestFit="1" customWidth="1"/>
    <col min="5" max="5" width="0.85546875" style="56" customWidth="1"/>
    <col min="6" max="6" width="12.140625" style="0" customWidth="1"/>
    <col min="7" max="7" width="0.85546875" style="0" customWidth="1"/>
    <col min="8" max="8" width="12.140625" style="27" customWidth="1"/>
    <col min="9" max="9" width="0.85546875" style="0" customWidth="1"/>
    <col min="10" max="10" width="12.140625" style="7" customWidth="1"/>
    <col min="11" max="11" width="0.85546875" style="7" customWidth="1"/>
    <col min="12" max="12" width="12.140625" style="7" customWidth="1"/>
    <col min="13" max="13" width="0.85546875" style="7" customWidth="1"/>
    <col min="14" max="14" width="11.28125" style="57" customWidth="1"/>
  </cols>
  <sheetData>
    <row r="1" spans="1:2" ht="18">
      <c r="A1" s="58" t="s">
        <v>14</v>
      </c>
      <c r="B1" s="59"/>
    </row>
    <row r="2" spans="2:14" ht="12.75" customHeight="1">
      <c r="B2" s="25">
        <v>2017</v>
      </c>
      <c r="C2"/>
      <c r="D2" s="50">
        <v>2017</v>
      </c>
      <c r="E2"/>
      <c r="F2" s="25">
        <v>2018</v>
      </c>
      <c r="H2" s="50">
        <v>2018</v>
      </c>
      <c r="J2" s="25">
        <v>2019</v>
      </c>
      <c r="K2" s="25"/>
      <c r="L2" s="25"/>
      <c r="N2" s="2" t="s">
        <v>1</v>
      </c>
    </row>
    <row r="3" spans="1:14" ht="13.5">
      <c r="A3" s="14"/>
      <c r="B3" s="25" t="s">
        <v>0</v>
      </c>
      <c r="C3"/>
      <c r="D3" s="50" t="s">
        <v>31</v>
      </c>
      <c r="E3" s="60"/>
      <c r="F3" s="25" t="s">
        <v>0</v>
      </c>
      <c r="H3" s="50" t="s">
        <v>31</v>
      </c>
      <c r="I3" s="60"/>
      <c r="J3" s="25" t="s">
        <v>0</v>
      </c>
      <c r="K3" s="25"/>
      <c r="L3" s="25"/>
      <c r="M3" s="62"/>
      <c r="N3" s="9" t="s">
        <v>3</v>
      </c>
    </row>
    <row r="4" spans="1:12" ht="13.5" customHeight="1">
      <c r="A4" s="63" t="s">
        <v>42</v>
      </c>
      <c r="C4"/>
      <c r="D4" s="143"/>
      <c r="E4"/>
      <c r="F4" s="7"/>
      <c r="H4" s="143"/>
      <c r="L4" s="43" t="s">
        <v>167</v>
      </c>
    </row>
    <row r="5" spans="1:14" ht="12">
      <c r="A5" t="s">
        <v>43</v>
      </c>
      <c r="B5" s="10">
        <v>7500</v>
      </c>
      <c r="C5"/>
      <c r="D5" s="142">
        <v>7500</v>
      </c>
      <c r="E5"/>
      <c r="F5" s="10">
        <v>7500</v>
      </c>
      <c r="H5" s="142">
        <v>7500</v>
      </c>
      <c r="J5" s="10">
        <v>7500</v>
      </c>
      <c r="L5" s="152"/>
      <c r="N5" s="66"/>
    </row>
    <row r="6" spans="1:14" ht="12.75">
      <c r="A6" t="s">
        <v>44</v>
      </c>
      <c r="B6" s="10">
        <v>36600</v>
      </c>
      <c r="C6"/>
      <c r="D6" s="142">
        <v>36560</v>
      </c>
      <c r="E6"/>
      <c r="F6" s="10">
        <v>38412</v>
      </c>
      <c r="H6" s="142">
        <v>37050</v>
      </c>
      <c r="J6" s="10">
        <v>36600</v>
      </c>
      <c r="L6" s="153"/>
      <c r="N6" s="173"/>
    </row>
    <row r="7" spans="1:14" ht="12">
      <c r="A7" s="1" t="s">
        <v>45</v>
      </c>
      <c r="B7" s="10">
        <v>35500</v>
      </c>
      <c r="C7"/>
      <c r="D7" s="142">
        <v>34133.75</v>
      </c>
      <c r="E7"/>
      <c r="F7" s="10">
        <v>35528</v>
      </c>
      <c r="H7" s="142">
        <v>35530</v>
      </c>
      <c r="J7" s="10">
        <v>37617</v>
      </c>
      <c r="L7" s="153"/>
      <c r="N7" s="66"/>
    </row>
    <row r="8" spans="1:14" ht="12">
      <c r="A8" s="1" t="s">
        <v>46</v>
      </c>
      <c r="B8" s="10">
        <v>17700</v>
      </c>
      <c r="C8"/>
      <c r="D8" s="142">
        <v>17066.88</v>
      </c>
      <c r="E8"/>
      <c r="F8" s="10">
        <v>17791</v>
      </c>
      <c r="H8" s="142">
        <v>17800</v>
      </c>
      <c r="J8" s="10">
        <v>18808</v>
      </c>
      <c r="L8" s="153"/>
      <c r="N8" s="66"/>
    </row>
    <row r="9" spans="1:14" ht="12.75">
      <c r="A9" s="28"/>
      <c r="B9" s="16">
        <f>SUM(B5:B8)</f>
        <v>97300</v>
      </c>
      <c r="C9"/>
      <c r="D9" s="143">
        <f>SUM(D5:D8)</f>
        <v>95260.63</v>
      </c>
      <c r="E9"/>
      <c r="F9" s="16">
        <f>SUM(F5:F8)</f>
        <v>99231</v>
      </c>
      <c r="H9" s="143">
        <f>SUM(H5:H8)</f>
        <v>97880</v>
      </c>
      <c r="J9" s="16">
        <f>SUM(J5:J8)</f>
        <v>100525</v>
      </c>
      <c r="K9" s="16"/>
      <c r="L9" s="16"/>
      <c r="M9" s="16"/>
      <c r="N9" s="69">
        <f>J9/F9-1</f>
        <v>0.013040279751287409</v>
      </c>
    </row>
    <row r="10" spans="1:14" s="41" customFormat="1" ht="13.5">
      <c r="A10" s="95" t="s">
        <v>47</v>
      </c>
      <c r="B10" s="136"/>
      <c r="D10" s="136"/>
      <c r="F10" s="136"/>
      <c r="H10" s="136"/>
      <c r="J10" s="136"/>
      <c r="K10" s="136"/>
      <c r="L10" s="136"/>
      <c r="M10" s="136"/>
      <c r="N10" s="137"/>
    </row>
    <row r="11" spans="1:14" ht="12">
      <c r="A11" s="1" t="s">
        <v>48</v>
      </c>
      <c r="B11" s="10">
        <v>400</v>
      </c>
      <c r="C11"/>
      <c r="D11" s="142">
        <v>99</v>
      </c>
      <c r="E11"/>
      <c r="F11" s="10">
        <v>300</v>
      </c>
      <c r="H11" s="142">
        <v>150</v>
      </c>
      <c r="J11" s="10">
        <v>100</v>
      </c>
      <c r="L11" s="152"/>
      <c r="N11" s="66"/>
    </row>
    <row r="12" spans="1:14" ht="12">
      <c r="A12" s="1" t="s">
        <v>49</v>
      </c>
      <c r="B12" s="10">
        <v>1500</v>
      </c>
      <c r="C12"/>
      <c r="D12" s="142">
        <v>1693.56</v>
      </c>
      <c r="E12"/>
      <c r="F12" s="10">
        <v>1700</v>
      </c>
      <c r="H12" s="142">
        <v>1710</v>
      </c>
      <c r="J12" s="10">
        <v>1700</v>
      </c>
      <c r="L12" s="153"/>
      <c r="N12" s="66"/>
    </row>
    <row r="13" spans="1:14" ht="12">
      <c r="A13" s="1" t="s">
        <v>50</v>
      </c>
      <c r="B13" s="10">
        <v>1500</v>
      </c>
      <c r="C13"/>
      <c r="D13" s="142">
        <v>1468.32</v>
      </c>
      <c r="E13"/>
      <c r="F13" s="10">
        <v>1500</v>
      </c>
      <c r="H13" s="142">
        <v>1384.48</v>
      </c>
      <c r="J13" s="10">
        <v>1500</v>
      </c>
      <c r="L13" s="153"/>
      <c r="N13" s="66"/>
    </row>
    <row r="14" spans="1:14" ht="12">
      <c r="A14" s="1" t="s">
        <v>51</v>
      </c>
      <c r="B14" s="10">
        <v>600</v>
      </c>
      <c r="C14"/>
      <c r="D14" s="142">
        <v>744.48</v>
      </c>
      <c r="E14"/>
      <c r="F14" s="10">
        <v>800</v>
      </c>
      <c r="H14" s="142">
        <v>755.05</v>
      </c>
      <c r="J14" s="10">
        <v>800</v>
      </c>
      <c r="L14" s="153"/>
      <c r="N14" s="66"/>
    </row>
    <row r="15" spans="1:14" ht="12">
      <c r="A15" s="1" t="s">
        <v>52</v>
      </c>
      <c r="B15" s="10">
        <v>800</v>
      </c>
      <c r="C15"/>
      <c r="D15" s="142">
        <v>525.6</v>
      </c>
      <c r="E15"/>
      <c r="F15" s="10">
        <v>800</v>
      </c>
      <c r="H15" s="142">
        <v>914.52</v>
      </c>
      <c r="J15" s="10">
        <v>800</v>
      </c>
      <c r="L15" s="153"/>
      <c r="N15" s="66"/>
    </row>
    <row r="16" spans="1:14" ht="12">
      <c r="A16" s="1" t="s">
        <v>53</v>
      </c>
      <c r="B16" s="10">
        <v>1000</v>
      </c>
      <c r="C16"/>
      <c r="D16" s="142">
        <v>1613.52</v>
      </c>
      <c r="E16"/>
      <c r="F16" s="10">
        <v>1000</v>
      </c>
      <c r="H16" s="142">
        <v>858</v>
      </c>
      <c r="J16" s="10">
        <v>900</v>
      </c>
      <c r="L16" s="153"/>
      <c r="N16" s="66"/>
    </row>
    <row r="17" spans="1:14" ht="12">
      <c r="A17" s="1" t="s">
        <v>54</v>
      </c>
      <c r="B17" s="10">
        <v>250</v>
      </c>
      <c r="C17"/>
      <c r="D17" s="142">
        <v>325</v>
      </c>
      <c r="E17"/>
      <c r="F17" s="10">
        <v>250</v>
      </c>
      <c r="H17" s="142">
        <v>300</v>
      </c>
      <c r="J17" s="10">
        <v>300</v>
      </c>
      <c r="L17" s="153"/>
      <c r="N17" s="66"/>
    </row>
    <row r="18" spans="1:14" ht="12">
      <c r="A18" s="1" t="s">
        <v>55</v>
      </c>
      <c r="B18" s="10">
        <v>300</v>
      </c>
      <c r="C18"/>
      <c r="D18" s="142">
        <v>52.08</v>
      </c>
      <c r="E18"/>
      <c r="F18" s="10">
        <v>200</v>
      </c>
      <c r="H18" s="142">
        <v>276.05</v>
      </c>
      <c r="J18" s="10">
        <v>200</v>
      </c>
      <c r="L18" s="153"/>
      <c r="N18" s="66"/>
    </row>
    <row r="19" spans="1:14" ht="12">
      <c r="A19" s="1" t="s">
        <v>56</v>
      </c>
      <c r="B19" s="10">
        <v>300</v>
      </c>
      <c r="C19"/>
      <c r="D19" s="142">
        <v>255.48</v>
      </c>
      <c r="E19"/>
      <c r="F19" s="10">
        <v>300</v>
      </c>
      <c r="H19" s="142">
        <v>240</v>
      </c>
      <c r="J19" s="10">
        <v>250</v>
      </c>
      <c r="L19" s="153"/>
      <c r="N19" s="66"/>
    </row>
    <row r="20" spans="1:14" ht="12">
      <c r="A20" s="1" t="s">
        <v>57</v>
      </c>
      <c r="B20" s="10">
        <v>500</v>
      </c>
      <c r="C20"/>
      <c r="D20" s="142">
        <v>388.32</v>
      </c>
      <c r="E20"/>
      <c r="F20" s="10">
        <v>500</v>
      </c>
      <c r="H20" s="142">
        <v>329.78</v>
      </c>
      <c r="J20" s="10">
        <v>400</v>
      </c>
      <c r="L20" s="153"/>
      <c r="N20" s="66"/>
    </row>
    <row r="21" spans="1:14" ht="12">
      <c r="A21" s="1" t="s">
        <v>58</v>
      </c>
      <c r="B21" s="10">
        <v>500</v>
      </c>
      <c r="C21"/>
      <c r="D21" s="142">
        <v>822</v>
      </c>
      <c r="E21"/>
      <c r="F21" s="10">
        <v>800</v>
      </c>
      <c r="H21" s="142">
        <v>838.55</v>
      </c>
      <c r="J21" s="10">
        <v>800</v>
      </c>
      <c r="L21" s="153"/>
      <c r="N21" s="66"/>
    </row>
    <row r="22" spans="1:14" ht="12">
      <c r="A22" s="1" t="s">
        <v>59</v>
      </c>
      <c r="B22" s="10">
        <v>200</v>
      </c>
      <c r="C22"/>
      <c r="D22" s="142">
        <v>185.92</v>
      </c>
      <c r="E22"/>
      <c r="F22" s="10">
        <v>200</v>
      </c>
      <c r="H22" s="142">
        <v>185.95</v>
      </c>
      <c r="J22" s="10">
        <v>200</v>
      </c>
      <c r="L22" s="153"/>
      <c r="N22" s="66"/>
    </row>
    <row r="23" spans="1:14" ht="12">
      <c r="A23" s="1" t="s">
        <v>158</v>
      </c>
      <c r="B23" s="10">
        <v>8400</v>
      </c>
      <c r="C23"/>
      <c r="D23" s="142">
        <v>8500</v>
      </c>
      <c r="E23"/>
      <c r="F23" s="10">
        <v>8500</v>
      </c>
      <c r="H23" s="142">
        <v>8500</v>
      </c>
      <c r="J23" s="10">
        <v>8500</v>
      </c>
      <c r="L23" s="153"/>
      <c r="N23" s="66"/>
    </row>
    <row r="24" spans="1:14" ht="12.75">
      <c r="A24" s="1"/>
      <c r="B24" s="16">
        <f>SUM(B11:B23)</f>
        <v>16250</v>
      </c>
      <c r="C24"/>
      <c r="D24" s="143">
        <f>SUM(D11:D23)</f>
        <v>16673.28</v>
      </c>
      <c r="E24"/>
      <c r="F24" s="16">
        <f>SUM(F11:F23)</f>
        <v>16850</v>
      </c>
      <c r="H24" s="143">
        <f>SUM(H11:H23)</f>
        <v>16442.379999999997</v>
      </c>
      <c r="J24" s="16">
        <f>SUM(J11:J23)</f>
        <v>16450</v>
      </c>
      <c r="K24" s="16"/>
      <c r="L24" s="16"/>
      <c r="M24" s="16"/>
      <c r="N24" s="69">
        <f>J24/F24-1</f>
        <v>-0.023738872403560873</v>
      </c>
    </row>
    <row r="25" spans="1:14" s="41" customFormat="1" ht="13.5">
      <c r="A25" s="95" t="s">
        <v>60</v>
      </c>
      <c r="B25" s="136"/>
      <c r="D25" s="136"/>
      <c r="F25" s="136"/>
      <c r="H25" s="136"/>
      <c r="J25" s="136"/>
      <c r="K25" s="136"/>
      <c r="L25" s="136"/>
      <c r="M25" s="136"/>
      <c r="N25" s="137"/>
    </row>
    <row r="26" spans="1:14" ht="12">
      <c r="A26" s="1" t="s">
        <v>61</v>
      </c>
      <c r="B26" s="10">
        <v>4500</v>
      </c>
      <c r="C26"/>
      <c r="D26" s="142">
        <v>5464</v>
      </c>
      <c r="E26"/>
      <c r="F26" s="10">
        <v>5500</v>
      </c>
      <c r="H26" s="142">
        <v>5386</v>
      </c>
      <c r="J26" s="10">
        <v>5500</v>
      </c>
      <c r="L26" s="152"/>
      <c r="N26" s="66"/>
    </row>
    <row r="27" spans="1:14" ht="12">
      <c r="A27" s="1" t="s">
        <v>62</v>
      </c>
      <c r="B27" s="10">
        <v>4500</v>
      </c>
      <c r="C27"/>
      <c r="D27" s="142">
        <v>2716</v>
      </c>
      <c r="E27"/>
      <c r="F27" s="10">
        <v>3000</v>
      </c>
      <c r="H27" s="142">
        <v>2566</v>
      </c>
      <c r="J27" s="10">
        <v>2600</v>
      </c>
      <c r="L27" s="153"/>
      <c r="N27" s="66"/>
    </row>
    <row r="28" spans="1:14" ht="12">
      <c r="A28" s="1" t="s">
        <v>63</v>
      </c>
      <c r="B28" s="10">
        <v>4500</v>
      </c>
      <c r="C28"/>
      <c r="D28" s="142">
        <v>4103</v>
      </c>
      <c r="E28"/>
      <c r="F28" s="10">
        <v>4200</v>
      </c>
      <c r="H28" s="142">
        <v>4305</v>
      </c>
      <c r="J28" s="10">
        <v>4300</v>
      </c>
      <c r="L28" s="153"/>
      <c r="N28" s="66"/>
    </row>
    <row r="29" spans="1:14" ht="12">
      <c r="A29" s="1" t="s">
        <v>64</v>
      </c>
      <c r="B29" s="10">
        <v>7000</v>
      </c>
      <c r="C29"/>
      <c r="D29" s="142">
        <v>3173</v>
      </c>
      <c r="E29"/>
      <c r="F29" s="10">
        <v>3200</v>
      </c>
      <c r="H29" s="142">
        <v>3626</v>
      </c>
      <c r="J29" s="10">
        <v>3600</v>
      </c>
      <c r="L29" s="153"/>
      <c r="N29" s="66"/>
    </row>
    <row r="30" spans="1:14" ht="12.75">
      <c r="A30" s="1"/>
      <c r="B30" s="16">
        <f>SUM(B26:B29)</f>
        <v>20500</v>
      </c>
      <c r="C30"/>
      <c r="D30" s="143">
        <f>SUM(D26:D29)</f>
        <v>15456</v>
      </c>
      <c r="E30"/>
      <c r="F30" s="16">
        <f>SUM(F26:F29)</f>
        <v>15900</v>
      </c>
      <c r="H30" s="143">
        <f>SUM(H26:H29)</f>
        <v>15883</v>
      </c>
      <c r="J30" s="16">
        <f>SUM(J26:J29)</f>
        <v>16000</v>
      </c>
      <c r="K30" s="16"/>
      <c r="L30" s="16"/>
      <c r="M30" s="16"/>
      <c r="N30" s="69">
        <f>J30/F30-1</f>
        <v>0.0062893081761006275</v>
      </c>
    </row>
    <row r="31" spans="1:14" s="41" customFormat="1" ht="13.5">
      <c r="A31" s="95" t="s">
        <v>65</v>
      </c>
      <c r="B31" s="136"/>
      <c r="D31" s="136"/>
      <c r="F31" s="136"/>
      <c r="H31" s="136"/>
      <c r="J31" s="136"/>
      <c r="K31" s="136"/>
      <c r="L31" s="136"/>
      <c r="M31" s="136"/>
      <c r="N31" s="137"/>
    </row>
    <row r="32" spans="1:14" ht="12">
      <c r="A32" t="s">
        <v>65</v>
      </c>
      <c r="B32" s="10">
        <v>2280</v>
      </c>
      <c r="C32"/>
      <c r="D32" s="142">
        <v>2280</v>
      </c>
      <c r="E32"/>
      <c r="F32" s="10">
        <v>2280</v>
      </c>
      <c r="H32" s="142">
        <v>2880</v>
      </c>
      <c r="J32" s="10">
        <v>2800</v>
      </c>
      <c r="L32" s="152"/>
      <c r="N32" s="66"/>
    </row>
    <row r="33" spans="1:14" ht="12">
      <c r="A33" s="1" t="s">
        <v>66</v>
      </c>
      <c r="B33" s="71">
        <v>400</v>
      </c>
      <c r="C33"/>
      <c r="D33" s="151">
        <v>359.6</v>
      </c>
      <c r="E33"/>
      <c r="F33" s="71">
        <v>400</v>
      </c>
      <c r="H33" s="151">
        <v>574.2</v>
      </c>
      <c r="J33" s="71">
        <v>400</v>
      </c>
      <c r="L33" s="153"/>
      <c r="N33" s="66"/>
    </row>
    <row r="34" spans="1:14" ht="12.75">
      <c r="A34" s="1"/>
      <c r="B34" s="16">
        <f>SUM(B32:B33)</f>
        <v>2680</v>
      </c>
      <c r="C34"/>
      <c r="D34" s="143">
        <f>SUM(D32:D33)</f>
        <v>2639.6</v>
      </c>
      <c r="E34"/>
      <c r="F34" s="16">
        <f>SUM(F32:F33)</f>
        <v>2680</v>
      </c>
      <c r="H34" s="143">
        <f>SUM(H32:H33)</f>
        <v>3454.2</v>
      </c>
      <c r="J34" s="16">
        <f>SUM(J32:J33)</f>
        <v>3200</v>
      </c>
      <c r="K34" s="16"/>
      <c r="L34" s="16"/>
      <c r="M34" s="16"/>
      <c r="N34" s="69">
        <f>J34/F34-1</f>
        <v>0.19402985074626855</v>
      </c>
    </row>
    <row r="35" spans="1:14" s="41" customFormat="1" ht="13.5">
      <c r="A35" s="95" t="s">
        <v>67</v>
      </c>
      <c r="B35" s="136"/>
      <c r="D35" s="136"/>
      <c r="F35" s="136"/>
      <c r="H35" s="136"/>
      <c r="J35" s="136"/>
      <c r="K35" s="136"/>
      <c r="L35" s="136"/>
      <c r="M35" s="136"/>
      <c r="N35" s="137"/>
    </row>
    <row r="36" spans="1:14" ht="12">
      <c r="A36" t="s">
        <v>68</v>
      </c>
      <c r="B36" s="10">
        <v>500</v>
      </c>
      <c r="C36"/>
      <c r="D36" s="142">
        <v>1159.7</v>
      </c>
      <c r="E36"/>
      <c r="F36" s="10">
        <v>1300</v>
      </c>
      <c r="H36" s="142">
        <v>2032.16</v>
      </c>
      <c r="J36" s="10">
        <v>1200</v>
      </c>
      <c r="L36" s="152"/>
      <c r="N36" s="66"/>
    </row>
    <row r="37" spans="1:14" ht="12">
      <c r="A37" t="s">
        <v>69</v>
      </c>
      <c r="B37" s="10">
        <v>200</v>
      </c>
      <c r="C37"/>
      <c r="D37" s="142">
        <v>195.84</v>
      </c>
      <c r="E37"/>
      <c r="F37" s="10">
        <v>200</v>
      </c>
      <c r="H37" s="142">
        <v>185.5</v>
      </c>
      <c r="J37" s="10">
        <v>200</v>
      </c>
      <c r="L37" s="153"/>
      <c r="N37" s="66"/>
    </row>
    <row r="38" spans="1:14" ht="12">
      <c r="A38" t="s">
        <v>192</v>
      </c>
      <c r="B38" s="10">
        <v>200</v>
      </c>
      <c r="C38"/>
      <c r="D38" s="142">
        <v>50</v>
      </c>
      <c r="E38"/>
      <c r="F38" s="10">
        <v>100</v>
      </c>
      <c r="H38" s="142">
        <v>120.47</v>
      </c>
      <c r="J38" s="10">
        <v>150</v>
      </c>
      <c r="L38" s="153"/>
      <c r="N38" s="66"/>
    </row>
    <row r="39" spans="1:14" ht="12">
      <c r="A39" t="s">
        <v>70</v>
      </c>
      <c r="B39" s="10">
        <v>200</v>
      </c>
      <c r="C39"/>
      <c r="D39" s="142">
        <v>106.58</v>
      </c>
      <c r="E39"/>
      <c r="F39" s="10">
        <v>150</v>
      </c>
      <c r="H39" s="142">
        <v>98</v>
      </c>
      <c r="J39" s="10">
        <v>100</v>
      </c>
      <c r="L39" s="153"/>
      <c r="N39" s="66"/>
    </row>
    <row r="40" spans="2:14" ht="12.75">
      <c r="B40" s="16">
        <f>SUM(B36:B39)</f>
        <v>1100</v>
      </c>
      <c r="C40"/>
      <c r="D40" s="143">
        <f>SUM(D36:D39)</f>
        <v>1512.12</v>
      </c>
      <c r="E40"/>
      <c r="F40" s="16">
        <f>SUM(F36:F39)</f>
        <v>1750</v>
      </c>
      <c r="H40" s="143">
        <f>SUM(H36:H39)</f>
        <v>2436.1299999999997</v>
      </c>
      <c r="J40" s="16">
        <f>SUM(J36:J39)</f>
        <v>1650</v>
      </c>
      <c r="K40" s="16"/>
      <c r="L40" s="16"/>
      <c r="M40" s="16"/>
      <c r="N40" s="69">
        <f>J40/F40-1</f>
        <v>-0.05714285714285716</v>
      </c>
    </row>
    <row r="41" spans="1:14" ht="12.75">
      <c r="A41" s="73"/>
      <c r="C41"/>
      <c r="D41" s="143"/>
      <c r="E41"/>
      <c r="F41" s="7"/>
      <c r="H41" s="143"/>
      <c r="N41" s="66"/>
    </row>
    <row r="42" spans="1:14" ht="13.5" thickBot="1">
      <c r="A42" s="74" t="s">
        <v>71</v>
      </c>
      <c r="B42" s="75">
        <f>SUM(B9+B24+B30+B34+B40)</f>
        <v>137830</v>
      </c>
      <c r="C42"/>
      <c r="D42" s="144">
        <f>SUM(D9+D24+D30+D34+D40)</f>
        <v>131541.63</v>
      </c>
      <c r="E42"/>
      <c r="F42" s="75">
        <f>SUM(F9+F24+F30+F34+F40)</f>
        <v>136411</v>
      </c>
      <c r="H42" s="144">
        <f>SUM(H9+H24+H30+H34+H40)</f>
        <v>136095.71000000002</v>
      </c>
      <c r="J42" s="75">
        <f>SUM(J9+J24+J30+J34+J40)</f>
        <v>137825</v>
      </c>
      <c r="K42" s="43"/>
      <c r="L42" s="154"/>
      <c r="M42" s="43"/>
      <c r="N42" s="69">
        <f>J42/F42-1</f>
        <v>0.010365732968748764</v>
      </c>
    </row>
    <row r="43" spans="2:14" ht="12.75" thickTop="1">
      <c r="B43"/>
      <c r="C43"/>
      <c r="D43" s="12"/>
      <c r="E43"/>
      <c r="F43" s="7"/>
      <c r="H43" s="12"/>
      <c r="N43" s="66"/>
    </row>
    <row r="44" spans="4:14" ht="12">
      <c r="D44" s="143"/>
      <c r="H44" s="12"/>
      <c r="N44" s="66"/>
    </row>
  </sheetData>
  <sheetProtection selectLockedCells="1" selectUnlockedCells="1"/>
  <printOptions horizontalCentered="1"/>
  <pageMargins left="0.5" right="0.5" top="0.5" bottom="0.5" header="0.5118055555555555" footer="0.5"/>
  <pageSetup horizontalDpi="300" verticalDpi="300" orientation="landscape" r:id="rId1"/>
  <headerFooter alignWithMargins="0">
    <oddFooter>&amp;R4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J19" sqref="J19"/>
    </sheetView>
  </sheetViews>
  <sheetFormatPr defaultColWidth="9.140625" defaultRowHeight="12.75"/>
  <cols>
    <col min="1" max="1" width="31.28125" style="0" customWidth="1"/>
    <col min="2" max="2" width="12.57421875" style="52" customWidth="1"/>
    <col min="3" max="3" width="0.85546875" style="76" customWidth="1"/>
    <col min="4" max="4" width="12.57421875" style="148" customWidth="1"/>
    <col min="5" max="5" width="0.85546875" style="76" customWidth="1"/>
    <col min="6" max="6" width="12.57421875" style="0" customWidth="1"/>
    <col min="7" max="7" width="0.85546875" style="23" customWidth="1"/>
    <col min="8" max="8" width="12.57421875" style="45" customWidth="1"/>
    <col min="9" max="9" width="0.85546875" style="23" customWidth="1"/>
    <col min="10" max="10" width="12.57421875" style="23" customWidth="1"/>
    <col min="11" max="11" width="0.85546875" style="23" customWidth="1"/>
    <col min="12" max="12" width="12.57421875" style="23" customWidth="1"/>
    <col min="13" max="13" width="0.85546875" style="23" customWidth="1"/>
    <col min="14" max="14" width="9.8515625" style="57" customWidth="1"/>
  </cols>
  <sheetData>
    <row r="1" spans="1:14" s="58" customFormat="1" ht="18">
      <c r="A1" s="58" t="s">
        <v>72</v>
      </c>
      <c r="B1" s="59"/>
      <c r="C1" s="77"/>
      <c r="D1" s="146"/>
      <c r="E1" s="77"/>
      <c r="G1" s="78"/>
      <c r="H1" s="150"/>
      <c r="I1" s="78"/>
      <c r="J1" s="78"/>
      <c r="K1" s="78"/>
      <c r="L1" s="78"/>
      <c r="M1" s="78"/>
      <c r="N1" s="79"/>
    </row>
    <row r="2" spans="2:14" ht="13.5">
      <c r="B2" s="25">
        <v>2017</v>
      </c>
      <c r="C2"/>
      <c r="D2" s="27">
        <v>2017</v>
      </c>
      <c r="E2"/>
      <c r="F2" s="25">
        <v>2018</v>
      </c>
      <c r="G2"/>
      <c r="H2" s="27">
        <v>2018</v>
      </c>
      <c r="I2"/>
      <c r="J2" s="25">
        <v>2019</v>
      </c>
      <c r="K2" s="25"/>
      <c r="L2" s="25"/>
      <c r="N2" s="2" t="s">
        <v>1</v>
      </c>
    </row>
    <row r="3" spans="2:14" s="80" customFormat="1" ht="12.75" customHeight="1">
      <c r="B3" s="25" t="s">
        <v>0</v>
      </c>
      <c r="C3" s="60"/>
      <c r="D3" s="141" t="s">
        <v>31</v>
      </c>
      <c r="E3" s="60"/>
      <c r="F3" s="25" t="s">
        <v>0</v>
      </c>
      <c r="G3" s="60"/>
      <c r="H3" s="141" t="s">
        <v>31</v>
      </c>
      <c r="I3" s="60"/>
      <c r="J3" s="25" t="s">
        <v>0</v>
      </c>
      <c r="K3" s="25"/>
      <c r="L3" s="25"/>
      <c r="M3" s="81"/>
      <c r="N3" s="9" t="s">
        <v>3</v>
      </c>
    </row>
    <row r="4" spans="1:14" s="14" customFormat="1" ht="15">
      <c r="A4" s="63" t="s">
        <v>73</v>
      </c>
      <c r="B4" s="82"/>
      <c r="D4" s="12"/>
      <c r="E4" s="82"/>
      <c r="F4" s="82"/>
      <c r="H4" s="12"/>
      <c r="I4" s="82"/>
      <c r="J4" s="82"/>
      <c r="K4" s="82"/>
      <c r="L4" s="82" t="s">
        <v>167</v>
      </c>
      <c r="M4" s="82"/>
      <c r="N4" s="57"/>
    </row>
    <row r="5" spans="1:14" ht="12">
      <c r="A5" t="s">
        <v>74</v>
      </c>
      <c r="B5" s="83">
        <v>2500</v>
      </c>
      <c r="C5" s="23"/>
      <c r="D5" s="147">
        <v>2149.77</v>
      </c>
      <c r="F5" s="83">
        <v>2200</v>
      </c>
      <c r="H5" s="147">
        <v>4223</v>
      </c>
      <c r="I5" s="76"/>
      <c r="J5" s="83">
        <v>2500</v>
      </c>
      <c r="K5" s="76"/>
      <c r="L5" s="155"/>
      <c r="M5" s="76"/>
      <c r="N5" s="66"/>
    </row>
    <row r="6" spans="1:14" ht="12">
      <c r="A6" t="s">
        <v>49</v>
      </c>
      <c r="B6" s="83">
        <v>4200</v>
      </c>
      <c r="C6" s="23"/>
      <c r="D6" s="147">
        <v>2631.36</v>
      </c>
      <c r="F6" s="83">
        <v>3000</v>
      </c>
      <c r="H6" s="147">
        <v>2277.6</v>
      </c>
      <c r="I6" s="76"/>
      <c r="J6" s="83">
        <v>2300</v>
      </c>
      <c r="K6" s="76"/>
      <c r="L6" s="156"/>
      <c r="M6" s="76"/>
      <c r="N6" s="66"/>
    </row>
    <row r="7" spans="1:14" ht="12">
      <c r="A7" t="s">
        <v>51</v>
      </c>
      <c r="B7" s="83">
        <v>400</v>
      </c>
      <c r="C7" s="23"/>
      <c r="D7" s="147">
        <v>629.16</v>
      </c>
      <c r="F7" s="83">
        <v>700</v>
      </c>
      <c r="H7" s="147">
        <v>507.12</v>
      </c>
      <c r="I7" s="76"/>
      <c r="J7" s="83">
        <v>700</v>
      </c>
      <c r="K7" s="76"/>
      <c r="L7" s="156"/>
      <c r="M7" s="76"/>
      <c r="N7" s="66"/>
    </row>
    <row r="8" spans="1:14" ht="12">
      <c r="A8" t="s">
        <v>75</v>
      </c>
      <c r="B8" s="83">
        <v>200</v>
      </c>
      <c r="C8" s="23"/>
      <c r="D8" s="147">
        <v>199.56</v>
      </c>
      <c r="F8" s="83">
        <v>200</v>
      </c>
      <c r="H8" s="147">
        <v>42.86</v>
      </c>
      <c r="I8" s="76"/>
      <c r="J8" s="83">
        <v>0</v>
      </c>
      <c r="K8" s="76"/>
      <c r="L8" s="156"/>
      <c r="M8" s="76"/>
      <c r="N8" s="66"/>
    </row>
    <row r="9" spans="1:14" ht="12">
      <c r="A9" t="s">
        <v>76</v>
      </c>
      <c r="B9" s="83">
        <v>1000</v>
      </c>
      <c r="C9" s="23"/>
      <c r="D9" s="147">
        <v>0</v>
      </c>
      <c r="F9" s="83">
        <v>0</v>
      </c>
      <c r="H9" s="147">
        <v>1929.12</v>
      </c>
      <c r="I9" s="76"/>
      <c r="J9" s="83">
        <v>2000</v>
      </c>
      <c r="K9" s="76"/>
      <c r="L9" s="156"/>
      <c r="M9" s="76"/>
      <c r="N9" s="66"/>
    </row>
    <row r="10" spans="1:14" ht="12">
      <c r="A10" t="s">
        <v>77</v>
      </c>
      <c r="B10" s="83">
        <v>5000</v>
      </c>
      <c r="C10" s="23"/>
      <c r="D10" s="147">
        <v>6033.6</v>
      </c>
      <c r="F10" s="83">
        <v>6100</v>
      </c>
      <c r="H10" s="147">
        <v>4189.08</v>
      </c>
      <c r="I10" s="76"/>
      <c r="J10" s="83">
        <v>4000</v>
      </c>
      <c r="K10" s="76"/>
      <c r="L10" s="156"/>
      <c r="M10" s="76"/>
      <c r="N10" s="66"/>
    </row>
    <row r="11" spans="1:14" ht="12">
      <c r="A11" t="s">
        <v>78</v>
      </c>
      <c r="B11" s="83">
        <v>2000</v>
      </c>
      <c r="C11" s="23"/>
      <c r="D11" s="147">
        <v>1149.6</v>
      </c>
      <c r="F11" s="83">
        <v>1500</v>
      </c>
      <c r="H11" s="147">
        <v>1582.2</v>
      </c>
      <c r="I11" s="76"/>
      <c r="J11" s="83">
        <v>1500</v>
      </c>
      <c r="K11" s="76"/>
      <c r="L11" s="156"/>
      <c r="M11" s="76"/>
      <c r="N11" s="66"/>
    </row>
    <row r="12" spans="1:14" ht="12">
      <c r="A12" t="s">
        <v>79</v>
      </c>
      <c r="B12" s="83">
        <v>100</v>
      </c>
      <c r="C12" s="23"/>
      <c r="D12" s="147">
        <v>380.52</v>
      </c>
      <c r="F12" s="83">
        <v>400</v>
      </c>
      <c r="H12" s="147">
        <v>0</v>
      </c>
      <c r="I12" s="76"/>
      <c r="J12" s="83">
        <v>0</v>
      </c>
      <c r="K12" s="76"/>
      <c r="L12" s="156"/>
      <c r="M12" s="76"/>
      <c r="N12" s="66"/>
    </row>
    <row r="13" spans="1:14" ht="12">
      <c r="A13" t="s">
        <v>80</v>
      </c>
      <c r="B13" s="83">
        <v>500</v>
      </c>
      <c r="C13" s="23"/>
      <c r="D13" s="147">
        <v>188.28</v>
      </c>
      <c r="F13" s="83">
        <v>200</v>
      </c>
      <c r="H13" s="147">
        <v>0</v>
      </c>
      <c r="I13" s="76"/>
      <c r="J13" s="83">
        <v>0</v>
      </c>
      <c r="K13" s="76"/>
      <c r="L13" s="156"/>
      <c r="M13" s="76"/>
      <c r="N13" s="66"/>
    </row>
    <row r="14" spans="1:14" ht="12">
      <c r="A14" t="s">
        <v>81</v>
      </c>
      <c r="B14" s="83">
        <v>50</v>
      </c>
      <c r="C14" s="23"/>
      <c r="D14" s="147">
        <v>25</v>
      </c>
      <c r="F14" s="83">
        <v>50</v>
      </c>
      <c r="H14" s="147">
        <v>25</v>
      </c>
      <c r="I14" s="76"/>
      <c r="J14" s="83">
        <v>50</v>
      </c>
      <c r="K14" s="76"/>
      <c r="L14" s="156"/>
      <c r="M14" s="76"/>
      <c r="N14" s="66"/>
    </row>
    <row r="15" spans="1:14" ht="12">
      <c r="A15" t="s">
        <v>152</v>
      </c>
      <c r="B15" s="83">
        <v>450</v>
      </c>
      <c r="C15" s="23"/>
      <c r="D15" s="147">
        <v>400</v>
      </c>
      <c r="F15" s="83">
        <v>450</v>
      </c>
      <c r="H15" s="147">
        <v>400</v>
      </c>
      <c r="I15" s="76"/>
      <c r="J15" s="83">
        <v>450</v>
      </c>
      <c r="K15" s="76"/>
      <c r="L15" s="156"/>
      <c r="M15" s="76"/>
      <c r="N15" s="66"/>
    </row>
    <row r="16" spans="1:14" ht="12">
      <c r="A16" t="s">
        <v>82</v>
      </c>
      <c r="B16" s="83">
        <v>0</v>
      </c>
      <c r="C16" s="23"/>
      <c r="D16" s="147">
        <v>438.81</v>
      </c>
      <c r="F16" s="83">
        <v>0</v>
      </c>
      <c r="H16" s="147">
        <v>38.86</v>
      </c>
      <c r="I16" s="76"/>
      <c r="J16" s="83">
        <v>0</v>
      </c>
      <c r="K16" s="76"/>
      <c r="L16" s="156"/>
      <c r="M16" s="76"/>
      <c r="N16" s="66"/>
    </row>
    <row r="17" spans="1:14" ht="12">
      <c r="A17" t="s">
        <v>83</v>
      </c>
      <c r="B17" s="83">
        <v>500</v>
      </c>
      <c r="C17" s="23"/>
      <c r="D17" s="147">
        <v>0</v>
      </c>
      <c r="F17" s="83">
        <v>0</v>
      </c>
      <c r="H17" s="147">
        <v>0</v>
      </c>
      <c r="I17" s="76"/>
      <c r="J17" s="83">
        <v>0</v>
      </c>
      <c r="K17" s="76"/>
      <c r="L17" s="156"/>
      <c r="M17" s="76"/>
      <c r="N17" s="66"/>
    </row>
    <row r="18" spans="1:14" ht="12">
      <c r="A18" s="12" t="s">
        <v>84</v>
      </c>
      <c r="B18" s="83">
        <v>500</v>
      </c>
      <c r="C18" s="23"/>
      <c r="D18" s="147">
        <v>501.12</v>
      </c>
      <c r="F18" s="83">
        <v>500</v>
      </c>
      <c r="H18" s="147">
        <v>203.04</v>
      </c>
      <c r="I18" s="76"/>
      <c r="J18" s="83">
        <v>200</v>
      </c>
      <c r="K18" s="76"/>
      <c r="L18" s="156"/>
      <c r="M18" s="76"/>
      <c r="N18" s="66"/>
    </row>
    <row r="19" spans="1:14" ht="12">
      <c r="A19" t="s">
        <v>85</v>
      </c>
      <c r="B19" s="83">
        <v>27945</v>
      </c>
      <c r="C19" s="23"/>
      <c r="D19" s="147">
        <v>29646</v>
      </c>
      <c r="F19" s="83">
        <v>29646</v>
      </c>
      <c r="H19" s="147">
        <v>30535</v>
      </c>
      <c r="I19" s="76"/>
      <c r="J19" s="83">
        <v>30600</v>
      </c>
      <c r="K19" s="76"/>
      <c r="L19" s="156"/>
      <c r="M19" s="76"/>
      <c r="N19" s="66"/>
    </row>
    <row r="20" spans="1:14" ht="12.75">
      <c r="A20" s="74" t="s">
        <v>86</v>
      </c>
      <c r="B20" s="82">
        <f>SUM(B5:B19)</f>
        <v>45345</v>
      </c>
      <c r="C20" s="23"/>
      <c r="D20" s="148">
        <f>SUM(D5:D19)</f>
        <v>44372.78</v>
      </c>
      <c r="E20" s="82"/>
      <c r="F20" s="82">
        <f>SUM(F5:F19)</f>
        <v>44946</v>
      </c>
      <c r="H20" s="148">
        <f>SUM(H5:H19)</f>
        <v>45952.880000000005</v>
      </c>
      <c r="I20" s="82"/>
      <c r="J20" s="82">
        <f>SUM(J5:J19)</f>
        <v>44300</v>
      </c>
      <c r="K20" s="82"/>
      <c r="L20" s="82"/>
      <c r="M20" s="82"/>
      <c r="N20" s="69">
        <f>J20/F20-1</f>
        <v>-0.014372802919058403</v>
      </c>
    </row>
    <row r="21" spans="1:14" s="4" customFormat="1" ht="15">
      <c r="A21"/>
      <c r="B21" s="84"/>
      <c r="D21" s="84"/>
      <c r="E21" s="84"/>
      <c r="F21" s="84"/>
      <c r="H21" s="84"/>
      <c r="I21" s="84"/>
      <c r="J21" s="84"/>
      <c r="K21" s="84"/>
      <c r="L21" s="84"/>
      <c r="M21" s="84"/>
      <c r="N21" s="66"/>
    </row>
    <row r="22" spans="2:14" ht="12">
      <c r="B22" s="76"/>
      <c r="C22" s="23"/>
      <c r="F22" s="76"/>
      <c r="H22" s="148"/>
      <c r="I22" s="76"/>
      <c r="J22" s="76"/>
      <c r="K22" s="76"/>
      <c r="L22" s="76"/>
      <c r="M22" s="76"/>
      <c r="N22" s="66"/>
    </row>
    <row r="23" spans="1:14" ht="15">
      <c r="A23" s="63" t="s">
        <v>87</v>
      </c>
      <c r="B23" s="76"/>
      <c r="C23" s="23"/>
      <c r="F23" s="76"/>
      <c r="H23" s="148"/>
      <c r="I23" s="76"/>
      <c r="J23" s="76"/>
      <c r="K23" s="76"/>
      <c r="L23" s="76"/>
      <c r="M23" s="76"/>
      <c r="N23" s="66"/>
    </row>
    <row r="24" spans="1:14" ht="12">
      <c r="A24" t="s">
        <v>88</v>
      </c>
      <c r="B24" s="83">
        <v>4255</v>
      </c>
      <c r="C24" s="23"/>
      <c r="D24" s="147">
        <v>4254</v>
      </c>
      <c r="F24" s="83">
        <v>4600</v>
      </c>
      <c r="H24" s="147">
        <v>4600.5</v>
      </c>
      <c r="I24" s="76"/>
      <c r="J24" s="83">
        <v>5650</v>
      </c>
      <c r="K24" s="76"/>
      <c r="L24" s="155"/>
      <c r="M24" s="76"/>
      <c r="N24" s="66"/>
    </row>
    <row r="25" spans="1:14" s="14" customFormat="1" ht="12.75">
      <c r="A25" s="74" t="s">
        <v>86</v>
      </c>
      <c r="B25" s="82">
        <f>SUM(B24)</f>
        <v>4255</v>
      </c>
      <c r="D25" s="148">
        <f>SUM(D24)</f>
        <v>4254</v>
      </c>
      <c r="E25" s="82"/>
      <c r="F25" s="82">
        <f>SUM(F24)</f>
        <v>4600</v>
      </c>
      <c r="H25" s="148">
        <f>SUM(H24)</f>
        <v>4600.5</v>
      </c>
      <c r="I25" s="82"/>
      <c r="J25" s="82">
        <f>SUM(J24)</f>
        <v>5650</v>
      </c>
      <c r="K25" s="82"/>
      <c r="L25" s="82"/>
      <c r="M25" s="82"/>
      <c r="N25" s="69">
        <f>J25/F25-1</f>
        <v>0.2282608695652173</v>
      </c>
    </row>
    <row r="26" spans="2:14" ht="12">
      <c r="B26" s="76"/>
      <c r="C26" s="23"/>
      <c r="F26" s="76"/>
      <c r="H26" s="148"/>
      <c r="I26" s="76"/>
      <c r="J26" s="76"/>
      <c r="K26" s="76"/>
      <c r="L26" s="76"/>
      <c r="M26" s="76"/>
      <c r="N26" s="66"/>
    </row>
    <row r="27" spans="2:14" ht="12">
      <c r="B27" s="76"/>
      <c r="C27" s="23"/>
      <c r="F27" s="76"/>
      <c r="H27" s="148"/>
      <c r="I27" s="76"/>
      <c r="J27" s="76"/>
      <c r="K27" s="76"/>
      <c r="L27" s="76"/>
      <c r="M27" s="76"/>
      <c r="N27" s="66"/>
    </row>
    <row r="28" spans="2:14" ht="12">
      <c r="B28" s="76"/>
      <c r="C28" s="23"/>
      <c r="F28" s="76"/>
      <c r="H28" s="148"/>
      <c r="I28" s="76"/>
      <c r="J28" s="76"/>
      <c r="K28" s="76"/>
      <c r="L28" s="76"/>
      <c r="M28" s="76"/>
      <c r="N28" s="66"/>
    </row>
    <row r="29" spans="1:14" s="41" customFormat="1" ht="14.25" thickBot="1">
      <c r="A29" s="86" t="s">
        <v>89</v>
      </c>
      <c r="B29" s="87">
        <f>SUM(B20+B25)</f>
        <v>49600</v>
      </c>
      <c r="D29" s="149">
        <f>SUM(D20+D25)</f>
        <v>48626.78</v>
      </c>
      <c r="E29" s="6"/>
      <c r="F29" s="87">
        <f>SUM(F20+F25)</f>
        <v>49546</v>
      </c>
      <c r="H29" s="149">
        <f>SUM(H20+H25)</f>
        <v>50553.380000000005</v>
      </c>
      <c r="I29" s="6"/>
      <c r="J29" s="87">
        <f>SUM(J20+J25)</f>
        <v>49950</v>
      </c>
      <c r="K29" s="6"/>
      <c r="L29" s="157"/>
      <c r="M29" s="6"/>
      <c r="N29" s="69">
        <f>J29/F29-1</f>
        <v>0.008154038671133845</v>
      </c>
    </row>
    <row r="30" ht="12.75" thickTop="1">
      <c r="N30" s="66"/>
    </row>
  </sheetData>
  <sheetProtection selectLockedCells="1" selectUnlockedCells="1"/>
  <printOptions horizontalCentered="1"/>
  <pageMargins left="0.25" right="0.25" top="1" bottom="0.75" header="0.5118055555555555" footer="0.5"/>
  <pageSetup horizontalDpi="300" verticalDpi="300" orientation="landscape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</dc:creator>
  <cp:keywords/>
  <dc:description/>
  <cp:lastModifiedBy>Tricia</cp:lastModifiedBy>
  <cp:lastPrinted>2018-12-12T20:48:32Z</cp:lastPrinted>
  <dcterms:created xsi:type="dcterms:W3CDTF">2016-09-22T21:17:22Z</dcterms:created>
  <dcterms:modified xsi:type="dcterms:W3CDTF">2018-12-12T20:56:35Z</dcterms:modified>
  <cp:category/>
  <cp:version/>
  <cp:contentType/>
  <cp:contentStatus/>
</cp:coreProperties>
</file>