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40" windowWidth="7530" windowHeight="4470" tabRatio="669" activeTab="6"/>
  </bookViews>
  <sheets>
    <sheet name="2014Budget" sheetId="1" r:id="rId1"/>
    <sheet name="2014BudgDrft" sheetId="2" r:id="rId2"/>
    <sheet name="2014Rev" sheetId="3" r:id="rId3"/>
    <sheet name="RevChart" sheetId="4" r:id="rId4"/>
    <sheet name="2014Exp" sheetId="5" r:id="rId5"/>
    <sheet name="ExpChart" sheetId="6" r:id="rId6"/>
    <sheet name="GenGov" sheetId="7" r:id="rId7"/>
    <sheet name="Public Safety" sheetId="8" r:id="rId8"/>
    <sheet name="PublicWorks" sheetId="9" r:id="rId9"/>
    <sheet name="CulRecEd" sheetId="10" r:id="rId10"/>
    <sheet name="ConsDevlpm" sheetId="11" r:id="rId11"/>
    <sheet name="CaptOutlay" sheetId="12" r:id="rId12"/>
    <sheet name="PWneeds" sheetId="13" r:id="rId13"/>
  </sheets>
  <definedNames/>
  <calcPr fullCalcOnLoad="1"/>
</workbook>
</file>

<file path=xl/sharedStrings.xml><?xml version="1.0" encoding="utf-8"?>
<sst xmlns="http://schemas.openxmlformats.org/spreadsheetml/2006/main" count="338" uniqueCount="207">
  <si>
    <t>GENERAL GOVERNMENT</t>
  </si>
  <si>
    <t>PUBLIC SAFETY</t>
  </si>
  <si>
    <t>PUBLIC WORKS</t>
  </si>
  <si>
    <t>CAPITAL OUTLAY</t>
  </si>
  <si>
    <t>TAXES:</t>
  </si>
  <si>
    <t>REVENUE</t>
  </si>
  <si>
    <t xml:space="preserve">     GENERAL PROPERTY</t>
  </si>
  <si>
    <t>INTERGOVERNMENTAL</t>
  </si>
  <si>
    <t>LICENSES &amp; PERMITS</t>
  </si>
  <si>
    <t xml:space="preserve">     INTEREST</t>
  </si>
  <si>
    <t>MISCELLANEOUS:</t>
  </si>
  <si>
    <t>TOTAL REVENUE</t>
  </si>
  <si>
    <t>EXPENDITURES</t>
  </si>
  <si>
    <t>PUBLIC CHARGES: G/BAGS</t>
  </si>
  <si>
    <t>TOTAL EXPENDITURES</t>
  </si>
  <si>
    <t xml:space="preserve">% of </t>
  </si>
  <si>
    <t>Change</t>
  </si>
  <si>
    <t xml:space="preserve">     FIRE DEPARTMENT</t>
  </si>
  <si>
    <t xml:space="preserve">     PERSONAL PROPERTY</t>
  </si>
  <si>
    <t>HEALTH &amp; HUMAN SERVICES</t>
  </si>
  <si>
    <t xml:space="preserve">     WDOT - GTA</t>
  </si>
  <si>
    <t xml:space="preserve">     FIREWORKS</t>
  </si>
  <si>
    <t>ASSESSOR</t>
  </si>
  <si>
    <t>ELECTIONS</t>
  </si>
  <si>
    <t>ATTORNEY</t>
  </si>
  <si>
    <t>INSURANCE</t>
  </si>
  <si>
    <t>TOTAL</t>
  </si>
  <si>
    <t>FIRE DEPARTMENT</t>
  </si>
  <si>
    <t>GARBAGE COLLECTION</t>
  </si>
  <si>
    <t>LIBRARY</t>
  </si>
  <si>
    <t xml:space="preserve">    WDOT - GTA</t>
  </si>
  <si>
    <t>PUBLIC CHARGES</t>
  </si>
  <si>
    <t xml:space="preserve">APPROVAL: </t>
  </si>
  <si>
    <t>AYE</t>
  </si>
  <si>
    <t>NAY</t>
  </si>
  <si>
    <t>Patricia Schutte</t>
  </si>
  <si>
    <t>Village President</t>
  </si>
  <si>
    <t>Village Clerk/Treasurer</t>
  </si>
  <si>
    <t>HEAT &amp; ELECTRIC</t>
  </si>
  <si>
    <t>BUILDING MAINTENANCE</t>
  </si>
  <si>
    <t>EQUIPMENT MAINTENANCE</t>
  </si>
  <si>
    <t>FUEL</t>
  </si>
  <si>
    <t>MEETINGS &amp; SNACKS</t>
  </si>
  <si>
    <t>EDUCATION &amp; TRAINING</t>
  </si>
  <si>
    <t>DUES</t>
  </si>
  <si>
    <t>BANQUET</t>
  </si>
  <si>
    <t>WATER/SEWER</t>
  </si>
  <si>
    <t>CELL PHONE</t>
  </si>
  <si>
    <t>FIRE HYDRANTS</t>
  </si>
  <si>
    <t>SUBTOTAL</t>
  </si>
  <si>
    <t>FIRE FIGHTER PAY</t>
  </si>
  <si>
    <t xml:space="preserve">EQUIPMENT </t>
  </si>
  <si>
    <t>LAWNCARE</t>
  </si>
  <si>
    <t>SECURITY SYSTEM</t>
  </si>
  <si>
    <t>ELECTRIC</t>
  </si>
  <si>
    <t>HELICOPTER</t>
  </si>
  <si>
    <t>LANDSCAPING</t>
  </si>
  <si>
    <t>SALT</t>
  </si>
  <si>
    <t>ELECTRIC - LIGHTS</t>
  </si>
  <si>
    <t>PLOWING</t>
  </si>
  <si>
    <t>MAINTENANCE-PATCH-SEALING</t>
  </si>
  <si>
    <t xml:space="preserve">LABOR </t>
  </si>
  <si>
    <t>CHIPPING</t>
  </si>
  <si>
    <t>MAINTENANCE-SECURITY-LABOR</t>
  </si>
  <si>
    <t>EQUIPMENT &amp; TRAILER</t>
  </si>
  <si>
    <t>PUBLIC SAFETY BUDGET</t>
  </si>
  <si>
    <t>EMS</t>
  </si>
  <si>
    <t>COLEMAN AREA RESCUE SQUAD</t>
  </si>
  <si>
    <t>PUBLIC SAFETY TOTAL</t>
  </si>
  <si>
    <t>RECYCLING</t>
  </si>
  <si>
    <t>ANNUAL CELEBRRATION</t>
  </si>
  <si>
    <t>FIREWORKS</t>
  </si>
  <si>
    <t>PARKS</t>
  </si>
  <si>
    <t>CULTURE-RECREATION-EDUCATION BUDGET</t>
  </si>
  <si>
    <t>COMMUNTIY CENTER</t>
  </si>
  <si>
    <t>ELECTRIC &amp; HEAT</t>
  </si>
  <si>
    <t>WATER-SEWER</t>
  </si>
  <si>
    <t>SUPPLIES</t>
  </si>
  <si>
    <t>SUPPORT</t>
  </si>
  <si>
    <t>CONSERVATION &amp; DEVELOPMENT BUDGET</t>
  </si>
  <si>
    <t>BUSINESS PARK</t>
  </si>
  <si>
    <t>ENGINEER</t>
  </si>
  <si>
    <t>SIGNAGE</t>
  </si>
  <si>
    <t xml:space="preserve">STREETS </t>
  </si>
  <si>
    <t>PUBLIC WORKS DEPARTMENT BUDGET</t>
  </si>
  <si>
    <t>LABOR</t>
  </si>
  <si>
    <t>TIPPING FEES</t>
  </si>
  <si>
    <t>SHOP &amp; GENERAL M/R</t>
  </si>
  <si>
    <t>ELECTRIC &amp; HEATING</t>
  </si>
  <si>
    <t>CAPITAL OUTLAY BUDGET</t>
  </si>
  <si>
    <t>PUBLIC WORKS FUNDS</t>
  </si>
  <si>
    <t>ECONOMIC DEVELOPMENT FUNDS</t>
  </si>
  <si>
    <t>CULT.-RECREATION-EDUC. FUNDS</t>
  </si>
  <si>
    <t>PUBLIC SAFETY FUNDS</t>
  </si>
  <si>
    <t>TOTAL CAPITAL OUTLAY</t>
  </si>
  <si>
    <t>ELECTION TRAININGS</t>
  </si>
  <si>
    <t>OFFICE</t>
  </si>
  <si>
    <t>POSTAGE</t>
  </si>
  <si>
    <t>BONDING</t>
  </si>
  <si>
    <t>PUBLICATIONS</t>
  </si>
  <si>
    <t>MEMBERSHIP DUES</t>
  </si>
  <si>
    <t>MILEAGE</t>
  </si>
  <si>
    <t>TAX ROLL PREP &amp; EXPENSES</t>
  </si>
  <si>
    <t>BOARD OF REVIEW</t>
  </si>
  <si>
    <t>GENERAL LIABILITY</t>
  </si>
  <si>
    <t>AUTOMOTIVE</t>
  </si>
  <si>
    <t>WORKERS COMPENSATION</t>
  </si>
  <si>
    <t>COMMERCIAL PROPERTY</t>
  </si>
  <si>
    <t>BOARD:  WAGES &amp; BENEFITS</t>
  </si>
  <si>
    <t>BOARD &amp; EMPLOYEES</t>
  </si>
  <si>
    <t>PARK IMPROVEMENTS</t>
  </si>
  <si>
    <t>MISCELLANEOUS</t>
  </si>
  <si>
    <t xml:space="preserve">CHRISTMAS  </t>
  </si>
  <si>
    <t>AG LAND CONVERSION</t>
  </si>
  <si>
    <t>AIR PACK TESTING</t>
  </si>
  <si>
    <t>FD PICNIC</t>
  </si>
  <si>
    <t>LIGHT POLES</t>
  </si>
  <si>
    <t xml:space="preserve">MISC. EQUIPMENT </t>
  </si>
  <si>
    <t>DEBIT SERVICE</t>
  </si>
  <si>
    <t>Purposed</t>
  </si>
  <si>
    <t>Proposed</t>
  </si>
  <si>
    <t>EDUCATION: SEMINARS-CONF.</t>
  </si>
  <si>
    <t>OFF. MATRLS &amp; CLNING SUPPLIES</t>
  </si>
  <si>
    <t>CLERK-TREASURER: W/B</t>
  </si>
  <si>
    <t>INSPECTORS:  SALARIES &amp; MEALS</t>
  </si>
  <si>
    <t>EDGE VOTING MACHINE - MAINT.</t>
  </si>
  <si>
    <t>CONSERVAT. &amp; DEVELOPMENT</t>
  </si>
  <si>
    <t>HEALTH AND HUMAN SERV.</t>
  </si>
  <si>
    <t>CULTURE - RECRTN - EDUC.</t>
  </si>
  <si>
    <t>Budget</t>
  </si>
  <si>
    <t>CULTURE/RECRTN/EDUC</t>
  </si>
  <si>
    <t>CONSERVATION &amp; DEVELPMT</t>
  </si>
  <si>
    <t>FUEL-M/R-TAGS</t>
  </si>
  <si>
    <t>FUEL - PICK UP-MOWER</t>
  </si>
  <si>
    <t>2012</t>
  </si>
  <si>
    <t>MISC.  Copier/computer m/r</t>
  </si>
  <si>
    <t>ELECTION MATERIALS</t>
  </si>
  <si>
    <t>GENERAL GOVERNM. TOTAL</t>
  </si>
  <si>
    <t>PUBLIC WORKS TOTAL</t>
  </si>
  <si>
    <t>CONCRETE</t>
  </si>
  <si>
    <t>EXPENDITURE RESTRAINT PROG.</t>
  </si>
  <si>
    <t>UTILITY: W/B</t>
  </si>
  <si>
    <t>PUBLIC WORKS: W/B</t>
  </si>
  <si>
    <r>
      <t xml:space="preserve">STREET LOAN #9004 </t>
    </r>
    <r>
      <rPr>
        <sz val="9"/>
        <rFont val="Arial"/>
        <family val="2"/>
      </rPr>
      <t>(5yr-2013)</t>
    </r>
  </si>
  <si>
    <r>
      <t xml:space="preserve">WWC ENG. LOAN #00001 </t>
    </r>
    <r>
      <rPr>
        <sz val="9"/>
        <rFont val="Arial"/>
        <family val="2"/>
      </rPr>
      <t>(5yr-2015)</t>
    </r>
  </si>
  <si>
    <t>2013</t>
  </si>
  <si>
    <t xml:space="preserve">SUBMITTED BY:  </t>
  </si>
  <si>
    <t>Gerald Martens</t>
  </si>
  <si>
    <t>Act/Est</t>
  </si>
  <si>
    <t xml:space="preserve">     COMM.CENTER/PARK PAVLN</t>
  </si>
  <si>
    <t>SMALL TOOLS &amp; SUPPLIES</t>
  </si>
  <si>
    <t xml:space="preserve">UTILITY TRANSFER </t>
  </si>
  <si>
    <r>
      <t xml:space="preserve">ATTEST:  </t>
    </r>
    <r>
      <rPr>
        <b/>
        <sz val="20"/>
        <rFont val="Script"/>
        <family val="4"/>
      </rPr>
      <t xml:space="preserve"> </t>
    </r>
  </si>
  <si>
    <t>TRANSFERS FROM UTILITY</t>
  </si>
  <si>
    <t>Grill</t>
  </si>
  <si>
    <t>Land</t>
  </si>
  <si>
    <t>Surveying</t>
  </si>
  <si>
    <t>Grass-fertilizer-seed-dirt</t>
  </si>
  <si>
    <t>Expand parking lot - clean out brush &amp; trees</t>
  </si>
  <si>
    <t>Pavement by basketball hoop</t>
  </si>
  <si>
    <t>Landscape corner by V.Hall</t>
  </si>
  <si>
    <t>CC counter tops &amp; sink</t>
  </si>
  <si>
    <t>CC ceiling</t>
  </si>
  <si>
    <t>Paint V.Hall</t>
  </si>
  <si>
    <t>CC accordian door</t>
  </si>
  <si>
    <t>V.Hall bathroom</t>
  </si>
  <si>
    <t>2 cameras on corner of Cty. Q &amp; Bus 141</t>
  </si>
  <si>
    <t>Seal coat cracks</t>
  </si>
  <si>
    <t>Paint curbs &amp; lines</t>
  </si>
  <si>
    <t>Pave road</t>
  </si>
  <si>
    <t>V.Hall - mud jacking</t>
  </si>
  <si>
    <t>Sidewalk - mud jacking</t>
  </si>
  <si>
    <t>PUBLIC WORK NEEDS</t>
  </si>
  <si>
    <t>PARK</t>
  </si>
  <si>
    <t>V.HALL</t>
  </si>
  <si>
    <t>STREETS</t>
  </si>
  <si>
    <t>COMM.CENTER</t>
  </si>
  <si>
    <t>SEPT.2012</t>
  </si>
  <si>
    <t xml:space="preserve">EXPENDITURE RESTRAINT </t>
  </si>
  <si>
    <t>BUILDING</t>
  </si>
  <si>
    <t>LAND ACQUISITIONS</t>
  </si>
  <si>
    <t>COMMUNITY CENTER</t>
  </si>
  <si>
    <t>FIRE DEPARTMENT:  UTV</t>
  </si>
  <si>
    <t>Picnic Table</t>
  </si>
  <si>
    <t>2 Garbage cans</t>
  </si>
  <si>
    <t>New pole for camers</t>
  </si>
  <si>
    <t>New light pole replacing WPS pole</t>
  </si>
  <si>
    <t>2014</t>
  </si>
  <si>
    <t>2012 Act</t>
  </si>
  <si>
    <t>TELEPHONE &amp; INTERNET</t>
  </si>
  <si>
    <t>COMPUTER SUPPLIES &amp; SOFTWARE</t>
  </si>
  <si>
    <t xml:space="preserve">EQUIPMENT M/R </t>
  </si>
  <si>
    <t>Act</t>
  </si>
  <si>
    <t>Actual</t>
  </si>
  <si>
    <t>Adjustments</t>
  </si>
  <si>
    <t>Adjustm.</t>
  </si>
  <si>
    <r>
      <t xml:space="preserve">BAN 2007 LOAN #46631 </t>
    </r>
    <r>
      <rPr>
        <sz val="9"/>
        <rFont val="Arial"/>
        <family val="2"/>
      </rPr>
      <t>(Transfer out-Utility)</t>
    </r>
  </si>
  <si>
    <t>TRANSFERS OUT - UTILITY DS</t>
  </si>
  <si>
    <t>TRANSFERS-UTILITY (DS)</t>
  </si>
  <si>
    <t>DEBT SERVICE (DS)</t>
  </si>
  <si>
    <t xml:space="preserve"> </t>
  </si>
  <si>
    <t>MOTION BY:   Mary Meyer</t>
  </si>
  <si>
    <t>SECOND BY:   Wayne Gross</t>
  </si>
  <si>
    <r>
      <t xml:space="preserve">ABSENT         </t>
    </r>
    <r>
      <rPr>
        <b/>
        <sz val="10"/>
        <rFont val="Arial"/>
        <family val="2"/>
      </rPr>
      <t>0</t>
    </r>
  </si>
  <si>
    <r>
      <t xml:space="preserve">ABSTAIN          </t>
    </r>
    <r>
      <rPr>
        <b/>
        <sz val="10"/>
        <rFont val="Arial"/>
        <family val="2"/>
      </rPr>
      <t>0</t>
    </r>
  </si>
  <si>
    <t>BUDGET APPROVED ON:    November 4, 2013</t>
  </si>
  <si>
    <t>PUBLISHED:    November 6, 2013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</si>
</sst>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0.00000%"/>
    <numFmt numFmtId="168" formatCode="0.000000%"/>
    <numFmt numFmtId="169" formatCode="0.0000000%"/>
    <numFmt numFmtId="170" formatCode="0.00000000%"/>
    <numFmt numFmtId="171" formatCode="0.000000000%"/>
    <numFmt numFmtId="172" formatCode="0.0000000000%"/>
    <numFmt numFmtId="173" formatCode="0.00000000000%"/>
    <numFmt numFmtId="174" formatCode="0.000000000000%"/>
    <numFmt numFmtId="175" formatCode="0.0000000000000%"/>
    <numFmt numFmtId="176" formatCode="0.00000000000000%"/>
    <numFmt numFmtId="177" formatCode="[$-409]dddd\,\ mmmm\ dd\,\ yyyy"/>
    <numFmt numFmtId="178" formatCode="m/d/yy;@"/>
    <numFmt numFmtId="179" formatCode="[$-409]mmmm\ d\,\ yyyy;@"/>
  </numFmts>
  <fonts count="5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 val="single"/>
      <sz val="11"/>
      <name val="Arial"/>
      <family val="2"/>
    </font>
    <font>
      <b/>
      <sz val="20"/>
      <name val="Script"/>
      <family val="4"/>
    </font>
    <font>
      <b/>
      <sz val="16"/>
      <name val="Arial"/>
      <family val="2"/>
    </font>
    <font>
      <sz val="14"/>
      <name val="Arial"/>
      <family val="2"/>
    </font>
    <font>
      <b/>
      <sz val="14"/>
      <name val="Segoe Script"/>
      <family val="2"/>
    </font>
    <font>
      <b/>
      <sz val="14"/>
      <name val="Segoe Print"/>
      <family val="0"/>
    </font>
    <font>
      <sz val="10"/>
      <color indexed="8"/>
      <name val="Calibri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4" fontId="1" fillId="0" borderId="0" xfId="44" applyFont="1" applyAlignment="1">
      <alignment/>
    </xf>
    <xf numFmtId="44" fontId="0" fillId="0" borderId="0" xfId="44" applyFont="1" applyAlignment="1">
      <alignment/>
    </xf>
    <xf numFmtId="44" fontId="0" fillId="0" borderId="0" xfId="44" applyFont="1" applyBorder="1" applyAlignment="1">
      <alignment/>
    </xf>
    <xf numFmtId="44" fontId="1" fillId="0" borderId="0" xfId="44" applyFont="1" applyBorder="1" applyAlignment="1">
      <alignment/>
    </xf>
    <xf numFmtId="44" fontId="1" fillId="0" borderId="10" xfId="44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44" fontId="0" fillId="0" borderId="11" xfId="44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  <xf numFmtId="44" fontId="1" fillId="0" borderId="0" xfId="44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44" fontId="3" fillId="0" borderId="0" xfId="44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44" fontId="0" fillId="0" borderId="12" xfId="44" applyFont="1" applyBorder="1" applyAlignment="1">
      <alignment/>
    </xf>
    <xf numFmtId="44" fontId="1" fillId="0" borderId="0" xfId="44" applyFont="1" applyBorder="1" applyAlignment="1">
      <alignment horizontal="right"/>
    </xf>
    <xf numFmtId="44" fontId="9" fillId="0" borderId="11" xfId="44" applyFont="1" applyBorder="1" applyAlignment="1">
      <alignment horizontal="center"/>
    </xf>
    <xf numFmtId="165" fontId="0" fillId="0" borderId="0" xfId="59" applyNumberFormat="1" applyFont="1" applyAlignment="1">
      <alignment/>
    </xf>
    <xf numFmtId="44" fontId="1" fillId="0" borderId="13" xfId="44" applyFont="1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4" fontId="0" fillId="0" borderId="0" xfId="44" applyFont="1" applyAlignment="1">
      <alignment horizontal="center"/>
    </xf>
    <xf numFmtId="0" fontId="10" fillId="0" borderId="0" xfId="0" applyFont="1" applyAlignment="1">
      <alignment/>
    </xf>
    <xf numFmtId="44" fontId="10" fillId="0" borderId="0" xfId="44" applyFont="1" applyAlignment="1">
      <alignment horizontal="center"/>
    </xf>
    <xf numFmtId="44" fontId="1" fillId="0" borderId="0" xfId="44" applyFont="1" applyAlignment="1">
      <alignment horizontal="center"/>
    </xf>
    <xf numFmtId="44" fontId="0" fillId="0" borderId="11" xfId="44" applyFont="1" applyBorder="1" applyAlignment="1">
      <alignment horizontal="center"/>
    </xf>
    <xf numFmtId="44" fontId="4" fillId="0" borderId="0" xfId="44" applyFont="1" applyAlignment="1">
      <alignment horizontal="center"/>
    </xf>
    <xf numFmtId="44" fontId="3" fillId="0" borderId="0" xfId="44" applyFont="1" applyAlignment="1">
      <alignment horizontal="center"/>
    </xf>
    <xf numFmtId="44" fontId="1" fillId="0" borderId="13" xfId="44" applyFont="1" applyBorder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44" fontId="9" fillId="0" borderId="13" xfId="44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0" xfId="0" applyFont="1" applyAlignment="1">
      <alignment horizontal="left"/>
    </xf>
    <xf numFmtId="0" fontId="13" fillId="0" borderId="0" xfId="0" applyFont="1" applyAlignment="1">
      <alignment/>
    </xf>
    <xf numFmtId="44" fontId="13" fillId="0" borderId="0" xfId="44" applyFont="1" applyAlignment="1">
      <alignment horizontal="center"/>
    </xf>
    <xf numFmtId="0" fontId="14" fillId="0" borderId="0" xfId="0" applyFont="1" applyAlignment="1">
      <alignment/>
    </xf>
    <xf numFmtId="44" fontId="4" fillId="0" borderId="0" xfId="44" applyFont="1" applyAlignment="1">
      <alignment/>
    </xf>
    <xf numFmtId="0" fontId="0" fillId="0" borderId="0" xfId="0" applyAlignment="1">
      <alignment horizontal="left"/>
    </xf>
    <xf numFmtId="0" fontId="12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4" fontId="9" fillId="0" borderId="0" xfId="44" applyFont="1" applyBorder="1" applyAlignment="1">
      <alignment horizontal="center"/>
    </xf>
    <xf numFmtId="44" fontId="0" fillId="0" borderId="0" xfId="44" applyFont="1" applyBorder="1" applyAlignment="1">
      <alignment/>
    </xf>
    <xf numFmtId="49" fontId="1" fillId="0" borderId="0" xfId="0" applyNumberFormat="1" applyFont="1" applyAlignment="1">
      <alignment horizontal="center"/>
    </xf>
    <xf numFmtId="43" fontId="0" fillId="0" borderId="0" xfId="0" applyNumberFormat="1" applyAlignment="1">
      <alignment/>
    </xf>
    <xf numFmtId="43" fontId="0" fillId="0" borderId="11" xfId="0" applyNumberFormat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3" fontId="1" fillId="0" borderId="0" xfId="0" applyNumberFormat="1" applyFont="1" applyAlignment="1">
      <alignment/>
    </xf>
    <xf numFmtId="44" fontId="0" fillId="0" borderId="0" xfId="0" applyNumberFormat="1" applyAlignment="1">
      <alignment/>
    </xf>
    <xf numFmtId="44" fontId="14" fillId="0" borderId="0" xfId="0" applyNumberFormat="1" applyFont="1" applyAlignment="1">
      <alignment/>
    </xf>
    <xf numFmtId="44" fontId="3" fillId="0" borderId="0" xfId="0" applyNumberFormat="1" applyFont="1" applyAlignment="1">
      <alignment/>
    </xf>
    <xf numFmtId="44" fontId="1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44" fontId="0" fillId="0" borderId="11" xfId="0" applyNumberFormat="1" applyBorder="1" applyAlignment="1">
      <alignment/>
    </xf>
    <xf numFmtId="44" fontId="0" fillId="0" borderId="11" xfId="0" applyNumberFormat="1" applyFont="1" applyBorder="1" applyAlignment="1">
      <alignment/>
    </xf>
    <xf numFmtId="49" fontId="1" fillId="0" borderId="0" xfId="44" applyNumberFormat="1" applyFont="1" applyAlignment="1">
      <alignment horizontal="center"/>
    </xf>
    <xf numFmtId="44" fontId="0" fillId="0" borderId="12" xfId="0" applyNumberFormat="1" applyBorder="1" applyAlignment="1">
      <alignment/>
    </xf>
    <xf numFmtId="165" fontId="0" fillId="0" borderId="0" xfId="0" applyNumberFormat="1" applyAlignment="1">
      <alignment/>
    </xf>
    <xf numFmtId="0" fontId="15" fillId="0" borderId="0" xfId="0" applyFont="1" applyAlignment="1">
      <alignment/>
    </xf>
    <xf numFmtId="165" fontId="9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/>
    </xf>
    <xf numFmtId="44" fontId="0" fillId="0" borderId="0" xfId="44" applyFont="1" applyBorder="1" applyAlignment="1">
      <alignment horizontal="left"/>
    </xf>
    <xf numFmtId="44" fontId="0" fillId="0" borderId="0" xfId="0" applyNumberFormat="1" applyBorder="1" applyAlignment="1">
      <alignment/>
    </xf>
    <xf numFmtId="44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3" fontId="10" fillId="0" borderId="0" xfId="0" applyNumberFormat="1" applyFont="1" applyBorder="1" applyAlignment="1">
      <alignment/>
    </xf>
    <xf numFmtId="43" fontId="0" fillId="0" borderId="0" xfId="0" applyNumberFormat="1" applyBorder="1" applyAlignment="1">
      <alignment/>
    </xf>
    <xf numFmtId="43" fontId="1" fillId="0" borderId="0" xfId="0" applyNumberFormat="1" applyFont="1" applyBorder="1" applyAlignment="1">
      <alignment horizontal="center"/>
    </xf>
    <xf numFmtId="43" fontId="1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0" fontId="1" fillId="0" borderId="0" xfId="0" applyNumberFormat="1" applyFont="1" applyAlignment="1">
      <alignment horizontal="center"/>
    </xf>
    <xf numFmtId="0" fontId="10" fillId="0" borderId="0" xfId="0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44" fontId="0" fillId="0" borderId="0" xfId="0" applyNumberFormat="1" applyFont="1" applyBorder="1" applyAlignment="1">
      <alignment/>
    </xf>
    <xf numFmtId="0" fontId="11" fillId="0" borderId="0" xfId="0" applyFont="1" applyAlignment="1">
      <alignment horizontal="left"/>
    </xf>
    <xf numFmtId="179" fontId="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4" fontId="0" fillId="0" borderId="11" xfId="44" applyFont="1" applyBorder="1" applyAlignment="1">
      <alignment/>
    </xf>
    <xf numFmtId="44" fontId="0" fillId="0" borderId="0" xfId="44" applyFont="1" applyAlignment="1">
      <alignment/>
    </xf>
    <xf numFmtId="44" fontId="17" fillId="0" borderId="0" xfId="44" applyFont="1" applyAlignment="1">
      <alignment/>
    </xf>
    <xf numFmtId="44" fontId="17" fillId="0" borderId="11" xfId="44" applyFont="1" applyBorder="1" applyAlignment="1">
      <alignment/>
    </xf>
    <xf numFmtId="0" fontId="18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44" fontId="3" fillId="0" borderId="11" xfId="44" applyFont="1" applyBorder="1" applyAlignment="1">
      <alignment/>
    </xf>
    <xf numFmtId="44" fontId="4" fillId="0" borderId="0" xfId="0" applyNumberFormat="1" applyFont="1" applyAlignment="1">
      <alignment/>
    </xf>
    <xf numFmtId="44" fontId="10" fillId="0" borderId="13" xfId="44" applyFont="1" applyBorder="1" applyAlignment="1">
      <alignment/>
    </xf>
    <xf numFmtId="0" fontId="0" fillId="0" borderId="0" xfId="0" applyNumberFormat="1" applyFont="1" applyAlignment="1">
      <alignment/>
    </xf>
    <xf numFmtId="179" fontId="0" fillId="0" borderId="0" xfId="44" applyNumberFormat="1" applyFont="1" applyBorder="1" applyAlignment="1">
      <alignment/>
    </xf>
    <xf numFmtId="44" fontId="0" fillId="0" borderId="0" xfId="44" applyFont="1" applyAlignment="1">
      <alignment/>
    </xf>
    <xf numFmtId="44" fontId="0" fillId="0" borderId="0" xfId="44" applyFont="1" applyAlignment="1">
      <alignment horizontal="left"/>
    </xf>
    <xf numFmtId="44" fontId="19" fillId="0" borderId="0" xfId="44" applyFont="1" applyBorder="1" applyAlignment="1">
      <alignment/>
    </xf>
    <xf numFmtId="165" fontId="1" fillId="0" borderId="0" xfId="59" applyNumberFormat="1" applyFont="1" applyAlignment="1">
      <alignment horizontal="center"/>
    </xf>
    <xf numFmtId="0" fontId="20" fillId="0" borderId="0" xfId="0" applyFont="1" applyBorder="1" applyAlignment="1">
      <alignment horizontal="left"/>
    </xf>
    <xf numFmtId="165" fontId="1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0" xfId="44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44" fontId="1" fillId="0" borderId="0" xfId="44" applyFont="1" applyBorder="1" applyAlignment="1">
      <alignment/>
    </xf>
    <xf numFmtId="44" fontId="1" fillId="0" borderId="11" xfId="44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44" fontId="0" fillId="0" borderId="0" xfId="44" applyFont="1" applyBorder="1" applyAlignment="1">
      <alignment/>
    </xf>
    <xf numFmtId="44" fontId="0" fillId="0" borderId="0" xfId="44" applyFont="1" applyBorder="1" applyAlignment="1">
      <alignment horizontal="center"/>
    </xf>
    <xf numFmtId="164" fontId="0" fillId="0" borderId="0" xfId="59" applyNumberFormat="1" applyFont="1" applyAlignment="1">
      <alignment/>
    </xf>
    <xf numFmtId="0" fontId="1" fillId="0" borderId="0" xfId="44" applyNumberFormat="1" applyFont="1" applyAlignment="1">
      <alignment horizontal="center"/>
    </xf>
    <xf numFmtId="164" fontId="0" fillId="0" borderId="0" xfId="0" applyNumberFormat="1" applyAlignment="1">
      <alignment/>
    </xf>
    <xf numFmtId="164" fontId="0" fillId="0" borderId="0" xfId="59" applyNumberFormat="1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75"/>
          <c:y val="0.076"/>
          <c:w val="0.8515"/>
          <c:h val="0.836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1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explosion val="9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explosion val="25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explosion val="4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explosion val="6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explosion val="6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explosion val="8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explosion val="9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explosion val="9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explosion val="10"/>
            <c:spPr>
              <a:solidFill>
                <a:srgbClr val="B6C3DC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DDB6B5"/>
              </a:solidFill>
              <a:ln w="3175">
                <a:noFill/>
              </a:ln>
            </c:spPr>
          </c:dPt>
          <c:dPt>
            <c:idx val="20"/>
            <c:explosion val="9"/>
            <c:spPr>
              <a:solidFill>
                <a:srgbClr val="CDDBB8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C3BAD0"/>
              </a:solidFill>
              <a:ln w="3175">
                <a:noFill/>
              </a:ln>
            </c:spPr>
          </c:dPt>
          <c:dPt>
            <c:idx val="22"/>
            <c:explosion val="13"/>
            <c:spPr>
              <a:solidFill>
                <a:srgbClr val="B5D4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Village Tax Levy                General Property        $115,773.00 ~ 29%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Personal Property Tax $3,000.00 ~ .80%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Intergovernmental  $155,350.00 ~ 39%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 Expenditure Restraint $4,000.00 ~ 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WDOT-GTA                 $16,690.00 ~ 4.5%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Licenses &amp; Permits $1,200.00 ~ .25%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Public Charges  $4,000.00 ~ 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Utility Transfer           $67,200.00 ~ 17%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delete val="1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Comm.Center &amp; Park $1,500.00 ~ .25%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Fireworks                        $2500.00 ~ .70%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Miscellaneous           $25,500.00 ~ 6.5%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LeaderLines val="1"/>
            <c:showPercent val="1"/>
          </c:dLbls>
          <c:val>
            <c:numRef>
              <c:f>'2014Rev'!$K$9:$K$31</c:f>
              <c:numCache>
                <c:ptCount val="23"/>
                <c:pt idx="0">
                  <c:v>115773</c:v>
                </c:pt>
                <c:pt idx="2">
                  <c:v>3000</c:v>
                </c:pt>
                <c:pt idx="4">
                  <c:v>155350</c:v>
                </c:pt>
                <c:pt idx="6">
                  <c:v>4000</c:v>
                </c:pt>
                <c:pt idx="8">
                  <c:v>16690</c:v>
                </c:pt>
                <c:pt idx="10">
                  <c:v>1200</c:v>
                </c:pt>
                <c:pt idx="12">
                  <c:v>4000</c:v>
                </c:pt>
                <c:pt idx="14">
                  <c:v>67200</c:v>
                </c:pt>
                <c:pt idx="16">
                  <c:v>500</c:v>
                </c:pt>
                <c:pt idx="18">
                  <c:v>1500</c:v>
                </c:pt>
                <c:pt idx="20">
                  <c:v>2500</c:v>
                </c:pt>
                <c:pt idx="22">
                  <c:v>25000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5"/>
          <c:y val="0.073"/>
          <c:w val="0.85175"/>
          <c:h val="0.83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3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explosion val="5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explosion val="5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explosion val="5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explosion val="5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explosion val="2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explosion val="4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explosion val="3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Pt>
            <c:idx val="16"/>
            <c:explosion val="3"/>
            <c:spPr>
              <a:solidFill>
                <a:srgbClr val="A9CED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General Government $84,902.00 ~ 22%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Public Safety               $63,548.00 ~ 16%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Public Works               $64,400.00 ~ 16%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Culture/Recreation/Education $21,200.00 ~ 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Capital Outlay            $18,463.00 ~ 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Debt Service               $77,000.00 ~ 19%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Utility Transfer          $67,200.00 ~ 17%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LeaderLines val="1"/>
            <c:showPercent val="1"/>
          </c:dLbls>
          <c:val>
            <c:numRef>
              <c:f>'2014Exp'!$J$6:$J$22</c:f>
              <c:numCache>
                <c:ptCount val="17"/>
                <c:pt idx="0">
                  <c:v>84902</c:v>
                </c:pt>
                <c:pt idx="2">
                  <c:v>63548</c:v>
                </c:pt>
                <c:pt idx="4">
                  <c:v>0</c:v>
                </c:pt>
                <c:pt idx="6">
                  <c:v>64400</c:v>
                </c:pt>
                <c:pt idx="8">
                  <c:v>21200</c:v>
                </c:pt>
                <c:pt idx="10">
                  <c:v>0</c:v>
                </c:pt>
                <c:pt idx="12">
                  <c:v>18463</c:v>
                </c:pt>
                <c:pt idx="14">
                  <c:v>77000</c:v>
                </c:pt>
                <c:pt idx="16">
                  <c:v>67200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47625</xdr:rowOff>
    </xdr:from>
    <xdr:to>
      <xdr:col>13</xdr:col>
      <xdr:colOff>600075</xdr:colOff>
      <xdr:row>34</xdr:row>
      <xdr:rowOff>28575</xdr:rowOff>
    </xdr:to>
    <xdr:graphicFrame>
      <xdr:nvGraphicFramePr>
        <xdr:cNvPr id="1" name="Chart 2"/>
        <xdr:cNvGraphicFramePr/>
      </xdr:nvGraphicFramePr>
      <xdr:xfrm>
        <a:off x="9525" y="209550"/>
        <a:ext cx="85153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13</xdr:col>
      <xdr:colOff>600075</xdr:colOff>
      <xdr:row>35</xdr:row>
      <xdr:rowOff>142875</xdr:rowOff>
    </xdr:to>
    <xdr:graphicFrame>
      <xdr:nvGraphicFramePr>
        <xdr:cNvPr id="1" name="Chart 3"/>
        <xdr:cNvGraphicFramePr/>
      </xdr:nvGraphicFramePr>
      <xdr:xfrm>
        <a:off x="0" y="209550"/>
        <a:ext cx="8524875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9"/>
  <sheetViews>
    <sheetView zoomScalePageLayoutView="0" workbookViewId="0" topLeftCell="A31">
      <selection activeCell="I47" sqref="I47"/>
    </sheetView>
  </sheetViews>
  <sheetFormatPr defaultColWidth="9.140625" defaultRowHeight="12.75"/>
  <cols>
    <col min="5" max="5" width="13.8515625" style="0" bestFit="1" customWidth="1"/>
    <col min="6" max="6" width="1.57421875" style="0" customWidth="1"/>
    <col min="7" max="7" width="15.140625" style="0" bestFit="1" customWidth="1"/>
    <col min="8" max="8" width="1.57421875" style="0" customWidth="1"/>
  </cols>
  <sheetData>
    <row r="4" spans="5:9" ht="13.5">
      <c r="E4" s="55">
        <v>2013</v>
      </c>
      <c r="G4" s="55">
        <v>2014</v>
      </c>
      <c r="H4" s="77"/>
      <c r="I4" s="77"/>
    </row>
    <row r="5" spans="1:9" ht="15">
      <c r="A5" s="3"/>
      <c r="B5" s="3"/>
      <c r="C5" s="3"/>
      <c r="D5" s="3"/>
      <c r="E5" s="25" t="s">
        <v>129</v>
      </c>
      <c r="F5" s="3"/>
      <c r="G5" s="25" t="s">
        <v>129</v>
      </c>
      <c r="H5" s="57"/>
      <c r="I5" s="57"/>
    </row>
    <row r="6" spans="5:9" ht="13.5">
      <c r="E6" s="7"/>
      <c r="G6" s="7"/>
      <c r="H6" s="7"/>
      <c r="I6" s="56" t="s">
        <v>15</v>
      </c>
    </row>
    <row r="7" spans="1:9" ht="13.5">
      <c r="A7" s="2" t="s">
        <v>5</v>
      </c>
      <c r="B7" s="2"/>
      <c r="C7" s="2"/>
      <c r="E7" s="7"/>
      <c r="G7" s="7"/>
      <c r="H7" s="7"/>
      <c r="I7" s="54" t="s">
        <v>16</v>
      </c>
    </row>
    <row r="8" spans="2:8" ht="12">
      <c r="B8" t="s">
        <v>4</v>
      </c>
      <c r="E8" s="7"/>
      <c r="G8" s="7"/>
      <c r="H8" s="7"/>
    </row>
    <row r="9" spans="2:9" ht="12">
      <c r="B9" t="s">
        <v>6</v>
      </c>
      <c r="E9" s="12">
        <v>115773</v>
      </c>
      <c r="G9" s="12">
        <v>115773</v>
      </c>
      <c r="H9" s="7"/>
      <c r="I9" s="26"/>
    </row>
    <row r="10" spans="2:9" ht="12">
      <c r="B10" t="s">
        <v>18</v>
      </c>
      <c r="E10" s="12">
        <v>3000</v>
      </c>
      <c r="G10" s="12">
        <v>3000</v>
      </c>
      <c r="H10" s="7"/>
      <c r="I10" s="26"/>
    </row>
    <row r="11" spans="2:9" ht="12">
      <c r="B11" t="s">
        <v>7</v>
      </c>
      <c r="E11" s="12">
        <v>155456</v>
      </c>
      <c r="G11" s="12">
        <v>155350</v>
      </c>
      <c r="H11" s="7"/>
      <c r="I11" s="26"/>
    </row>
    <row r="12" spans="2:9" ht="12">
      <c r="B12" s="10" t="s">
        <v>178</v>
      </c>
      <c r="E12" s="12">
        <v>4400</v>
      </c>
      <c r="G12" s="12">
        <v>4000</v>
      </c>
      <c r="H12" s="7"/>
      <c r="I12" s="26"/>
    </row>
    <row r="13" spans="2:9" ht="12">
      <c r="B13" t="s">
        <v>30</v>
      </c>
      <c r="E13" s="12">
        <v>14514</v>
      </c>
      <c r="G13" s="12">
        <v>16690</v>
      </c>
      <c r="H13" s="7"/>
      <c r="I13" s="26"/>
    </row>
    <row r="14" spans="2:9" ht="12">
      <c r="B14" t="s">
        <v>8</v>
      </c>
      <c r="E14" s="12">
        <v>1300</v>
      </c>
      <c r="G14" s="12">
        <v>1200</v>
      </c>
      <c r="H14" s="7"/>
      <c r="I14" s="26"/>
    </row>
    <row r="15" spans="2:9" ht="12">
      <c r="B15" t="s">
        <v>31</v>
      </c>
      <c r="D15" s="22"/>
      <c r="E15" s="12">
        <v>3000</v>
      </c>
      <c r="G15" s="12">
        <v>4000</v>
      </c>
      <c r="H15" s="7"/>
      <c r="I15" s="26"/>
    </row>
    <row r="16" spans="2:9" ht="12">
      <c r="B16" s="10" t="s">
        <v>153</v>
      </c>
      <c r="D16" s="22"/>
      <c r="E16" s="12">
        <v>67200</v>
      </c>
      <c r="G16" s="12">
        <v>67200</v>
      </c>
      <c r="H16" s="7"/>
      <c r="I16" s="26"/>
    </row>
    <row r="17" spans="2:9" ht="12">
      <c r="B17" t="s">
        <v>111</v>
      </c>
      <c r="E17" s="12">
        <v>28500</v>
      </c>
      <c r="G17" s="12">
        <v>29500</v>
      </c>
      <c r="H17" s="7"/>
      <c r="I17" s="26"/>
    </row>
    <row r="18" spans="2:9" ht="13.5" thickBot="1">
      <c r="B18" s="1" t="s">
        <v>11</v>
      </c>
      <c r="E18" s="9">
        <f>SUM(E9:E17)</f>
        <v>393143</v>
      </c>
      <c r="G18" s="9">
        <f>SUM(G9:G17)</f>
        <v>396713</v>
      </c>
      <c r="H18" s="8"/>
      <c r="I18" s="111">
        <f>G18/E18-1</f>
        <v>0.009080665304990854</v>
      </c>
    </row>
    <row r="19" spans="5:8" ht="12.75" thickTop="1">
      <c r="E19" s="7"/>
      <c r="G19" s="7"/>
      <c r="H19" s="7"/>
    </row>
    <row r="20" spans="1:8" ht="12.75">
      <c r="A20" s="2"/>
      <c r="B20" s="2"/>
      <c r="E20" s="7"/>
      <c r="G20" s="7"/>
      <c r="H20" s="7"/>
    </row>
    <row r="21" spans="1:8" ht="13.5">
      <c r="A21" s="2" t="s">
        <v>12</v>
      </c>
      <c r="B21" s="2"/>
      <c r="E21" s="57"/>
      <c r="G21" s="57"/>
      <c r="H21" s="57"/>
    </row>
    <row r="22" spans="2:9" ht="12">
      <c r="B22" s="52" t="s">
        <v>0</v>
      </c>
      <c r="C22" s="52"/>
      <c r="E22" s="12">
        <v>81600</v>
      </c>
      <c r="G22" s="12">
        <v>84902</v>
      </c>
      <c r="H22" s="7"/>
      <c r="I22" s="26"/>
    </row>
    <row r="23" spans="2:9" ht="12">
      <c r="B23" s="52" t="s">
        <v>1</v>
      </c>
      <c r="C23" s="52"/>
      <c r="E23" s="12">
        <v>62400</v>
      </c>
      <c r="G23" s="12">
        <v>63548</v>
      </c>
      <c r="H23" s="7"/>
      <c r="I23" s="26"/>
    </row>
    <row r="24" spans="2:9" ht="12">
      <c r="B24" s="52" t="s">
        <v>2</v>
      </c>
      <c r="C24" s="52"/>
      <c r="E24" s="12">
        <v>60993</v>
      </c>
      <c r="G24" s="12">
        <v>64400</v>
      </c>
      <c r="H24" s="7"/>
      <c r="I24" s="26"/>
    </row>
    <row r="25" spans="2:9" ht="12">
      <c r="B25" s="52" t="s">
        <v>19</v>
      </c>
      <c r="C25" s="52"/>
      <c r="E25" s="12">
        <v>0</v>
      </c>
      <c r="G25" s="12">
        <v>0</v>
      </c>
      <c r="H25" s="7"/>
      <c r="I25" s="26"/>
    </row>
    <row r="26" spans="2:9" ht="12">
      <c r="B26" s="52" t="s">
        <v>130</v>
      </c>
      <c r="C26" s="52"/>
      <c r="E26" s="12">
        <v>26350</v>
      </c>
      <c r="G26" s="12">
        <v>21200</v>
      </c>
      <c r="H26" s="58"/>
      <c r="I26" s="26"/>
    </row>
    <row r="27" spans="2:9" ht="12">
      <c r="B27" s="47" t="s">
        <v>131</v>
      </c>
      <c r="C27" s="47"/>
      <c r="E27" s="12"/>
      <c r="F27" s="10"/>
      <c r="G27" s="12">
        <v>0</v>
      </c>
      <c r="H27" s="7"/>
      <c r="I27" s="26"/>
    </row>
    <row r="28" spans="2:9" ht="12">
      <c r="B28" s="52" t="s">
        <v>3</v>
      </c>
      <c r="C28" s="47"/>
      <c r="E28" s="12">
        <v>16000</v>
      </c>
      <c r="F28" s="10"/>
      <c r="G28" s="12">
        <v>18463</v>
      </c>
      <c r="H28" s="7"/>
      <c r="I28" s="26"/>
    </row>
    <row r="29" spans="2:9" ht="12">
      <c r="B29" s="47" t="s">
        <v>199</v>
      </c>
      <c r="C29" s="52"/>
      <c r="E29" s="12">
        <v>78600</v>
      </c>
      <c r="G29" s="12">
        <v>77000</v>
      </c>
      <c r="H29" s="58"/>
      <c r="I29" s="26"/>
    </row>
    <row r="30" spans="2:9" ht="12">
      <c r="B30" s="47" t="s">
        <v>198</v>
      </c>
      <c r="C30" s="52"/>
      <c r="E30" s="12">
        <v>67200</v>
      </c>
      <c r="G30" s="12">
        <v>67200</v>
      </c>
      <c r="H30" s="58"/>
      <c r="I30" s="26"/>
    </row>
    <row r="31" spans="2:9" ht="13.5" thickBot="1">
      <c r="B31" s="11" t="s">
        <v>14</v>
      </c>
      <c r="C31" s="11"/>
      <c r="E31" s="9">
        <f>SUM(E22:E30)</f>
        <v>393143</v>
      </c>
      <c r="G31" s="9">
        <f>SUM(G22:G30)</f>
        <v>396713</v>
      </c>
      <c r="H31" s="8"/>
      <c r="I31" s="111">
        <f>G31/E31-1</f>
        <v>0.009080665304990854</v>
      </c>
    </row>
    <row r="32" spans="5:9" ht="12.75" thickTop="1">
      <c r="E32" s="6"/>
      <c r="G32" s="6"/>
      <c r="H32" s="7"/>
      <c r="I32" s="7"/>
    </row>
    <row r="33" spans="5:9" ht="12">
      <c r="E33" s="7"/>
      <c r="G33" s="6"/>
      <c r="H33" s="7"/>
      <c r="I33" s="7"/>
    </row>
    <row r="34" spans="5:9" ht="12">
      <c r="E34" s="6"/>
      <c r="G34" s="6"/>
      <c r="H34" s="7"/>
      <c r="I34" s="7"/>
    </row>
    <row r="35" spans="1:9" ht="15">
      <c r="A35" s="1" t="s">
        <v>201</v>
      </c>
      <c r="B35" s="28"/>
      <c r="C35" s="29"/>
      <c r="D35" s="29"/>
      <c r="E35" s="1" t="s">
        <v>202</v>
      </c>
      <c r="F35" s="30"/>
      <c r="G35" s="15"/>
      <c r="H35" s="13"/>
      <c r="I35" s="13"/>
    </row>
    <row r="36" spans="5:9" ht="12">
      <c r="E36" s="6"/>
      <c r="G36" s="6"/>
      <c r="H36" s="7"/>
      <c r="I36" s="7"/>
    </row>
    <row r="37" spans="5:9" ht="12">
      <c r="E37" s="6"/>
      <c r="G37" s="6"/>
      <c r="H37" s="7"/>
      <c r="I37" s="7"/>
    </row>
    <row r="38" spans="1:9" ht="12.75">
      <c r="A38" s="1" t="s">
        <v>32</v>
      </c>
      <c r="E38" s="5"/>
      <c r="G38" s="6"/>
      <c r="H38" s="7"/>
      <c r="I38" s="7"/>
    </row>
    <row r="39" spans="1:9" ht="12.75">
      <c r="A39" s="2"/>
      <c r="B39" s="2"/>
      <c r="C39" s="2"/>
      <c r="D39" s="2"/>
      <c r="E39" s="6"/>
      <c r="G39" s="6"/>
      <c r="H39" s="7"/>
      <c r="I39" s="7"/>
    </row>
    <row r="40" spans="1:9" ht="12.75">
      <c r="A40" s="31" t="s">
        <v>33</v>
      </c>
      <c r="B40" s="32">
        <v>5</v>
      </c>
      <c r="C40" s="14" t="s">
        <v>34</v>
      </c>
      <c r="D40" s="32">
        <v>0</v>
      </c>
      <c r="E40" s="93" t="s">
        <v>204</v>
      </c>
      <c r="G40" s="33"/>
      <c r="H40" s="93" t="s">
        <v>203</v>
      </c>
      <c r="I40" s="95"/>
    </row>
    <row r="41" spans="5:9" ht="12">
      <c r="E41" s="6"/>
      <c r="G41" s="6"/>
      <c r="H41" s="7"/>
      <c r="I41" s="7"/>
    </row>
    <row r="42" spans="5:9" ht="12">
      <c r="E42" s="6"/>
      <c r="G42" s="6"/>
      <c r="H42" s="7"/>
      <c r="I42" s="7"/>
    </row>
    <row r="43" spans="1:9" ht="12.75">
      <c r="A43" s="1" t="s">
        <v>205</v>
      </c>
      <c r="D43" s="92"/>
      <c r="E43" s="6"/>
      <c r="G43" s="5" t="s">
        <v>206</v>
      </c>
      <c r="H43" s="7"/>
      <c r="I43" s="107"/>
    </row>
    <row r="44" spans="5:9" ht="12">
      <c r="E44" s="6"/>
      <c r="F44" s="13"/>
      <c r="G44" s="7"/>
      <c r="H44" s="7"/>
      <c r="I44" s="7"/>
    </row>
    <row r="45" spans="8:9" ht="12">
      <c r="H45" s="13"/>
      <c r="I45" s="13"/>
    </row>
    <row r="46" spans="8:9" ht="12">
      <c r="H46" s="13"/>
      <c r="I46" s="13"/>
    </row>
    <row r="47" spans="1:9" ht="29.25">
      <c r="A47" s="15" t="s">
        <v>146</v>
      </c>
      <c r="B47" s="13"/>
      <c r="C47" s="112" t="s">
        <v>147</v>
      </c>
      <c r="D47" s="13"/>
      <c r="G47" s="130" t="s">
        <v>152</v>
      </c>
      <c r="H47" s="7"/>
      <c r="I47" s="110" t="s">
        <v>35</v>
      </c>
    </row>
    <row r="48" spans="3:9" ht="12">
      <c r="C48" s="47" t="s">
        <v>147</v>
      </c>
      <c r="F48" s="6"/>
      <c r="H48" s="108" t="s">
        <v>35</v>
      </c>
      <c r="I48" s="78"/>
    </row>
    <row r="49" spans="3:9" ht="12">
      <c r="C49" s="52" t="s">
        <v>36</v>
      </c>
      <c r="E49" s="7"/>
      <c r="F49" s="28"/>
      <c r="H49" s="109" t="s">
        <v>37</v>
      </c>
      <c r="I49" s="13"/>
    </row>
  </sheetData>
  <sheetProtection/>
  <printOptions/>
  <pageMargins left="0.75" right="0.5" top="1" bottom="1" header="0.5" footer="0.5"/>
  <pageSetup horizontalDpi="600" verticalDpi="600" orientation="portrait" r:id="rId1"/>
  <headerFooter>
    <oddHeader>&amp;C&amp;"Arial,Bold"&amp;16VILLAGE OF POUND
2014 BUDGET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22">
      <selection activeCell="L43" sqref="L43"/>
    </sheetView>
  </sheetViews>
  <sheetFormatPr defaultColWidth="9.140625" defaultRowHeight="12.75"/>
  <cols>
    <col min="1" max="1" width="30.421875" style="0" customWidth="1"/>
    <col min="2" max="2" width="11.140625" style="6" customWidth="1"/>
    <col min="3" max="3" width="0.85546875" style="65" customWidth="1"/>
    <col min="4" max="4" width="11.140625" style="65" customWidth="1"/>
    <col min="5" max="5" width="0.85546875" style="65" customWidth="1"/>
    <col min="6" max="6" width="11.140625" style="65" customWidth="1"/>
    <col min="7" max="7" width="0.85546875" style="0" customWidth="1"/>
    <col min="8" max="8" width="11.140625" style="0" bestFit="1" customWidth="1"/>
    <col min="9" max="9" width="0.85546875" style="0" customWidth="1"/>
    <col min="10" max="10" width="11.140625" style="0" customWidth="1"/>
    <col min="11" max="11" width="0.85546875" style="0" customWidth="1"/>
    <col min="12" max="12" width="11.140625" style="0" customWidth="1"/>
    <col min="13" max="13" width="0.85546875" style="0" customWidth="1"/>
    <col min="14" max="14" width="12.28125" style="0" bestFit="1" customWidth="1"/>
  </cols>
  <sheetData>
    <row r="1" spans="1:2" ht="18">
      <c r="A1" s="36" t="s">
        <v>73</v>
      </c>
      <c r="B1" s="37"/>
    </row>
    <row r="2" spans="1:14" s="50" customFormat="1" ht="12.75" customHeight="1">
      <c r="A2" s="48"/>
      <c r="B2" s="49"/>
      <c r="C2" s="66"/>
      <c r="D2" s="66"/>
      <c r="E2" s="66"/>
      <c r="F2" s="66"/>
      <c r="H2" s="95" t="s">
        <v>148</v>
      </c>
      <c r="J2" s="32">
        <v>2014</v>
      </c>
      <c r="N2" s="56" t="s">
        <v>15</v>
      </c>
    </row>
    <row r="3" spans="2:14" s="63" customFormat="1" ht="13.5">
      <c r="B3" s="59" t="s">
        <v>134</v>
      </c>
      <c r="C3" s="59"/>
      <c r="D3" s="59" t="s">
        <v>188</v>
      </c>
      <c r="E3" s="59"/>
      <c r="F3" s="59" t="s">
        <v>145</v>
      </c>
      <c r="G3" s="59"/>
      <c r="H3" s="59" t="s">
        <v>145</v>
      </c>
      <c r="I3" s="59"/>
      <c r="J3" s="32" t="s">
        <v>119</v>
      </c>
      <c r="K3" s="59"/>
      <c r="L3" s="59" t="s">
        <v>195</v>
      </c>
      <c r="M3" s="59"/>
      <c r="N3" s="54" t="s">
        <v>16</v>
      </c>
    </row>
    <row r="4" spans="1:2" ht="15">
      <c r="A4" s="43" t="s">
        <v>72</v>
      </c>
      <c r="B4" s="65"/>
    </row>
    <row r="5" spans="1:14" ht="12">
      <c r="A5" t="s">
        <v>52</v>
      </c>
      <c r="B5" s="70">
        <v>3500</v>
      </c>
      <c r="C5" s="79"/>
      <c r="D5" s="70">
        <v>3543</v>
      </c>
      <c r="E5" s="79"/>
      <c r="F5" s="12">
        <v>3000</v>
      </c>
      <c r="H5" s="12">
        <v>1524</v>
      </c>
      <c r="J5" s="12">
        <v>1500</v>
      </c>
      <c r="K5" s="7"/>
      <c r="L5" s="12">
        <v>-500</v>
      </c>
      <c r="M5" s="7"/>
      <c r="N5" s="127">
        <f aca="true" t="shared" si="0" ref="N5:N10">J5/F5-1</f>
        <v>-0.5</v>
      </c>
    </row>
    <row r="6" spans="1:14" ht="12">
      <c r="A6" s="10" t="s">
        <v>77</v>
      </c>
      <c r="B6" s="70">
        <v>1000</v>
      </c>
      <c r="C6" s="79"/>
      <c r="D6" s="70">
        <v>450</v>
      </c>
      <c r="E6" s="79"/>
      <c r="F6" s="12">
        <v>1000</v>
      </c>
      <c r="H6" s="12">
        <v>350</v>
      </c>
      <c r="J6" s="12">
        <v>500</v>
      </c>
      <c r="K6" s="7"/>
      <c r="L6" s="12">
        <v>-300</v>
      </c>
      <c r="M6" s="7"/>
      <c r="N6" s="127">
        <f t="shared" si="0"/>
        <v>-0.5</v>
      </c>
    </row>
    <row r="7" spans="1:14" ht="12">
      <c r="A7" t="s">
        <v>46</v>
      </c>
      <c r="B7" s="70">
        <v>500</v>
      </c>
      <c r="C7" s="79"/>
      <c r="D7" s="70">
        <v>712</v>
      </c>
      <c r="E7" s="79"/>
      <c r="F7" s="12">
        <v>800</v>
      </c>
      <c r="H7" s="12">
        <v>584</v>
      </c>
      <c r="J7" s="12">
        <v>800</v>
      </c>
      <c r="K7" s="7"/>
      <c r="L7" s="12"/>
      <c r="M7" s="7"/>
      <c r="N7" s="127">
        <f t="shared" si="0"/>
        <v>0</v>
      </c>
    </row>
    <row r="8" spans="1:14" ht="12">
      <c r="A8" t="s">
        <v>54</v>
      </c>
      <c r="B8" s="70">
        <v>550</v>
      </c>
      <c r="C8" s="79"/>
      <c r="D8" s="70">
        <v>2403</v>
      </c>
      <c r="E8" s="79"/>
      <c r="F8" s="12">
        <v>2500</v>
      </c>
      <c r="H8" s="12">
        <v>1124</v>
      </c>
      <c r="J8" s="12">
        <v>2500</v>
      </c>
      <c r="K8" s="7"/>
      <c r="L8" s="12"/>
      <c r="M8" s="7"/>
      <c r="N8" s="127">
        <f t="shared" si="0"/>
        <v>0</v>
      </c>
    </row>
    <row r="9" spans="1:14" ht="12">
      <c r="A9" t="s">
        <v>53</v>
      </c>
      <c r="B9" s="70">
        <v>200</v>
      </c>
      <c r="C9" s="79"/>
      <c r="D9" s="70">
        <v>877</v>
      </c>
      <c r="E9" s="79"/>
      <c r="F9" s="12">
        <v>200</v>
      </c>
      <c r="H9" s="12">
        <v>0</v>
      </c>
      <c r="J9" s="12">
        <v>200</v>
      </c>
      <c r="K9" s="7"/>
      <c r="L9" s="12"/>
      <c r="M9" s="7"/>
      <c r="N9" s="127">
        <f t="shared" si="0"/>
        <v>0</v>
      </c>
    </row>
    <row r="10" spans="1:14" ht="12.75">
      <c r="A10" s="34" t="s">
        <v>49</v>
      </c>
      <c r="B10" s="68">
        <f>SUM(B5:B9)</f>
        <v>5750</v>
      </c>
      <c r="C10" s="68"/>
      <c r="D10" s="68">
        <f>SUM(D5:D9)</f>
        <v>7985</v>
      </c>
      <c r="E10" s="68"/>
      <c r="F10" s="5">
        <f>SUM(F5:F9)</f>
        <v>7500</v>
      </c>
      <c r="H10" s="5">
        <f>SUM(H5:H9)</f>
        <v>3582</v>
      </c>
      <c r="J10" s="5">
        <f>SUM(J5:J9)</f>
        <v>5500</v>
      </c>
      <c r="K10" s="5"/>
      <c r="L10" s="5">
        <v>-800</v>
      </c>
      <c r="M10" s="5"/>
      <c r="N10" s="127">
        <f t="shared" si="0"/>
        <v>-0.2666666666666667</v>
      </c>
    </row>
    <row r="11" spans="1:14" s="3" customFormat="1" ht="15">
      <c r="A11"/>
      <c r="B11" s="67"/>
      <c r="C11" s="67"/>
      <c r="D11" s="67"/>
      <c r="E11" s="67"/>
      <c r="F11" s="20"/>
      <c r="H11" s="20"/>
      <c r="J11" s="20"/>
      <c r="K11" s="20"/>
      <c r="L11" s="20"/>
      <c r="M11" s="20"/>
      <c r="N11" s="127"/>
    </row>
    <row r="12" spans="1:14" ht="15">
      <c r="A12" s="43" t="s">
        <v>110</v>
      </c>
      <c r="B12" s="65"/>
      <c r="F12" s="6"/>
      <c r="H12" s="6"/>
      <c r="J12" s="6"/>
      <c r="K12" s="6"/>
      <c r="L12" s="6"/>
      <c r="M12" s="6"/>
      <c r="N12" s="127"/>
    </row>
    <row r="13" spans="1:14" ht="12">
      <c r="A13" t="s">
        <v>55</v>
      </c>
      <c r="B13" s="70">
        <v>0</v>
      </c>
      <c r="C13" s="79"/>
      <c r="D13" s="70">
        <v>0</v>
      </c>
      <c r="E13" s="79"/>
      <c r="F13" s="12">
        <v>0</v>
      </c>
      <c r="H13" s="12">
        <v>0</v>
      </c>
      <c r="J13" s="12">
        <v>0</v>
      </c>
      <c r="K13" s="7"/>
      <c r="L13" s="12"/>
      <c r="M13" s="7"/>
      <c r="N13" s="127">
        <v>0</v>
      </c>
    </row>
    <row r="14" spans="1:14" ht="12">
      <c r="A14" t="s">
        <v>116</v>
      </c>
      <c r="B14" s="70">
        <v>1000</v>
      </c>
      <c r="C14" s="79"/>
      <c r="D14" s="70">
        <v>0</v>
      </c>
      <c r="E14" s="79"/>
      <c r="F14" s="12">
        <v>1000</v>
      </c>
      <c r="H14" s="12">
        <v>341</v>
      </c>
      <c r="J14" s="12">
        <v>500</v>
      </c>
      <c r="K14" s="7"/>
      <c r="L14" s="12"/>
      <c r="M14" s="7"/>
      <c r="N14" s="127">
        <f>J14/F14-1</f>
        <v>-0.5</v>
      </c>
    </row>
    <row r="15" spans="1:14" ht="12">
      <c r="A15" t="s">
        <v>139</v>
      </c>
      <c r="B15" s="70">
        <v>0</v>
      </c>
      <c r="C15" s="79"/>
      <c r="D15" s="70">
        <v>5378</v>
      </c>
      <c r="E15" s="79"/>
      <c r="F15" s="12">
        <v>0</v>
      </c>
      <c r="H15" s="12">
        <v>0</v>
      </c>
      <c r="J15" s="12">
        <v>0</v>
      </c>
      <c r="K15" s="7"/>
      <c r="L15" s="12"/>
      <c r="M15" s="7"/>
      <c r="N15" s="127">
        <v>0</v>
      </c>
    </row>
    <row r="16" spans="1:14" s="1" customFormat="1" ht="12.75">
      <c r="A16" t="s">
        <v>56</v>
      </c>
      <c r="B16" s="70">
        <v>0</v>
      </c>
      <c r="C16" s="79"/>
      <c r="D16" s="70">
        <v>0</v>
      </c>
      <c r="E16" s="79"/>
      <c r="F16" s="12">
        <v>0</v>
      </c>
      <c r="H16" s="12">
        <v>0</v>
      </c>
      <c r="J16" s="12">
        <v>0</v>
      </c>
      <c r="K16" s="7"/>
      <c r="L16" s="12"/>
      <c r="M16" s="7"/>
      <c r="N16" s="127">
        <v>0</v>
      </c>
    </row>
    <row r="17" spans="1:14" ht="12.75">
      <c r="A17" s="34" t="s">
        <v>49</v>
      </c>
      <c r="B17" s="68">
        <f>SUM(B13:B16)</f>
        <v>1000</v>
      </c>
      <c r="C17" s="68"/>
      <c r="D17" s="68">
        <f>SUM(D13:D16)</f>
        <v>5378</v>
      </c>
      <c r="E17" s="68"/>
      <c r="F17" s="5">
        <f>SUM(F13:F16)</f>
        <v>1000</v>
      </c>
      <c r="H17" s="5">
        <f>SUM(H13:H16)</f>
        <v>341</v>
      </c>
      <c r="J17" s="5">
        <f>SUM(J13:J16)</f>
        <v>500</v>
      </c>
      <c r="K17" s="5"/>
      <c r="L17" s="5"/>
      <c r="M17" s="5"/>
      <c r="N17" s="127">
        <f>J17/F17-1</f>
        <v>-0.5</v>
      </c>
    </row>
    <row r="18" spans="2:14" ht="12">
      <c r="B18" s="65"/>
      <c r="F18" s="6"/>
      <c r="H18" s="6"/>
      <c r="J18" s="6"/>
      <c r="K18" s="6"/>
      <c r="L18" s="6"/>
      <c r="M18" s="6"/>
      <c r="N18" s="127"/>
    </row>
    <row r="19" spans="1:14" ht="15">
      <c r="A19" s="43" t="s">
        <v>69</v>
      </c>
      <c r="B19" s="65"/>
      <c r="F19" s="6"/>
      <c r="H19" s="6"/>
      <c r="J19" s="6"/>
      <c r="K19" s="6"/>
      <c r="L19" s="6"/>
      <c r="M19" s="6"/>
      <c r="N19" s="127"/>
    </row>
    <row r="20" spans="1:14" ht="12">
      <c r="A20" t="s">
        <v>62</v>
      </c>
      <c r="B20" s="70">
        <v>0</v>
      </c>
      <c r="C20" s="79"/>
      <c r="D20" s="70">
        <v>300</v>
      </c>
      <c r="E20" s="79"/>
      <c r="F20" s="12">
        <v>500</v>
      </c>
      <c r="H20" s="12">
        <v>435</v>
      </c>
      <c r="J20" s="12">
        <v>500</v>
      </c>
      <c r="K20" s="7"/>
      <c r="L20" s="12"/>
      <c r="M20" s="7"/>
      <c r="N20" s="127">
        <v>0</v>
      </c>
    </row>
    <row r="21" spans="1:14" ht="12">
      <c r="A21" s="10" t="s">
        <v>63</v>
      </c>
      <c r="B21" s="70">
        <v>800</v>
      </c>
      <c r="C21" s="79"/>
      <c r="D21" s="70">
        <v>353</v>
      </c>
      <c r="E21" s="79"/>
      <c r="F21" s="12">
        <v>0</v>
      </c>
      <c r="H21" s="12">
        <v>212</v>
      </c>
      <c r="J21" s="12">
        <v>400</v>
      </c>
      <c r="K21" s="7"/>
      <c r="L21" s="12"/>
      <c r="M21" s="7"/>
      <c r="N21" s="127">
        <v>0</v>
      </c>
    </row>
    <row r="22" spans="1:14" ht="12">
      <c r="A22" t="s">
        <v>64</v>
      </c>
      <c r="B22" s="70">
        <v>0</v>
      </c>
      <c r="C22" s="79"/>
      <c r="D22" s="70">
        <v>0</v>
      </c>
      <c r="E22" s="79"/>
      <c r="F22" s="12">
        <v>0</v>
      </c>
      <c r="H22" s="12">
        <v>0</v>
      </c>
      <c r="J22" s="12">
        <v>0</v>
      </c>
      <c r="K22" s="7"/>
      <c r="L22" s="12"/>
      <c r="M22" s="7"/>
      <c r="N22" s="127">
        <v>0</v>
      </c>
    </row>
    <row r="23" spans="1:14" ht="12.75">
      <c r="A23" s="34" t="s">
        <v>49</v>
      </c>
      <c r="B23" s="68">
        <f>SUM(B20:B22)</f>
        <v>800</v>
      </c>
      <c r="C23" s="68"/>
      <c r="D23" s="68">
        <f>SUM(D20:D22)</f>
        <v>653</v>
      </c>
      <c r="E23" s="68"/>
      <c r="F23" s="5">
        <f>SUM(F20:F22)</f>
        <v>500</v>
      </c>
      <c r="H23" s="5">
        <f>SUM(H20:H22)</f>
        <v>647</v>
      </c>
      <c r="J23" s="5">
        <f>SUM(J20:J22)</f>
        <v>900</v>
      </c>
      <c r="K23" s="5"/>
      <c r="L23" s="5"/>
      <c r="M23" s="5"/>
      <c r="N23" s="127">
        <f>J23/F23-1</f>
        <v>0.8</v>
      </c>
    </row>
    <row r="24" spans="1:14" ht="12.75">
      <c r="A24" s="34"/>
      <c r="B24" s="65"/>
      <c r="F24" s="6"/>
      <c r="H24" s="6"/>
      <c r="J24" s="6"/>
      <c r="K24" s="6"/>
      <c r="L24" s="6"/>
      <c r="M24" s="6"/>
      <c r="N24" s="127"/>
    </row>
    <row r="25" spans="1:14" ht="15">
      <c r="A25" s="43" t="s">
        <v>70</v>
      </c>
      <c r="B25" s="65"/>
      <c r="F25" s="6"/>
      <c r="H25" s="6"/>
      <c r="J25" s="6"/>
      <c r="K25" s="6"/>
      <c r="L25" s="6"/>
      <c r="M25" s="6"/>
      <c r="N25" s="127"/>
    </row>
    <row r="26" spans="1:14" ht="12">
      <c r="A26" s="47" t="s">
        <v>71</v>
      </c>
      <c r="B26" s="70">
        <v>8000</v>
      </c>
      <c r="C26" s="79"/>
      <c r="D26" s="70">
        <v>8000</v>
      </c>
      <c r="E26" s="79"/>
      <c r="F26" s="12">
        <v>10000</v>
      </c>
      <c r="H26" s="12">
        <v>8000</v>
      </c>
      <c r="J26" s="12">
        <v>8000</v>
      </c>
      <c r="K26" s="7"/>
      <c r="L26" s="12">
        <v>-2000</v>
      </c>
      <c r="M26" s="7"/>
      <c r="N26" s="127">
        <f>J26/F26-1</f>
        <v>-0.19999999999999996</v>
      </c>
    </row>
    <row r="27" spans="1:14" ht="12">
      <c r="A27" s="47" t="s">
        <v>112</v>
      </c>
      <c r="B27" s="70">
        <v>550</v>
      </c>
      <c r="C27" s="79"/>
      <c r="D27" s="70">
        <v>1237</v>
      </c>
      <c r="E27" s="79"/>
      <c r="F27" s="12">
        <v>550</v>
      </c>
      <c r="H27" s="12">
        <v>2042</v>
      </c>
      <c r="J27" s="12">
        <v>500</v>
      </c>
      <c r="K27" s="7"/>
      <c r="L27" s="12"/>
      <c r="M27" s="7"/>
      <c r="N27" s="127">
        <f>J27/F27-1</f>
        <v>-0.09090909090909094</v>
      </c>
    </row>
    <row r="28" spans="1:14" ht="12">
      <c r="A28" s="47" t="s">
        <v>85</v>
      </c>
      <c r="B28" s="70">
        <v>2000</v>
      </c>
      <c r="C28" s="79"/>
      <c r="D28" s="70">
        <v>1597</v>
      </c>
      <c r="E28" s="79"/>
      <c r="F28" s="12">
        <v>1000</v>
      </c>
      <c r="H28" s="12">
        <v>402</v>
      </c>
      <c r="J28" s="12">
        <v>1000</v>
      </c>
      <c r="K28" s="7"/>
      <c r="L28" s="12"/>
      <c r="M28" s="7"/>
      <c r="N28" s="127">
        <f>J28/F28-1</f>
        <v>0</v>
      </c>
    </row>
    <row r="29" spans="1:14" ht="12.75">
      <c r="A29" s="34" t="s">
        <v>49</v>
      </c>
      <c r="B29" s="68">
        <f>SUM(B26:B28)</f>
        <v>10550</v>
      </c>
      <c r="C29" s="68"/>
      <c r="D29" s="68">
        <f>SUM(D26:D28)</f>
        <v>10834</v>
      </c>
      <c r="E29" s="68"/>
      <c r="F29" s="5">
        <f>SUM(F26:F28)</f>
        <v>11550</v>
      </c>
      <c r="H29" s="5">
        <f>SUM(H26:H28)</f>
        <v>10444</v>
      </c>
      <c r="J29" s="5">
        <f>SUM(J26:J28)</f>
        <v>9500</v>
      </c>
      <c r="K29" s="5"/>
      <c r="L29" s="5">
        <v>-2000</v>
      </c>
      <c r="M29" s="5"/>
      <c r="N29" s="127">
        <f>J29/F29-1</f>
        <v>-0.17748917748917747</v>
      </c>
    </row>
    <row r="30" spans="1:14" ht="12.75">
      <c r="A30" s="34"/>
      <c r="B30" s="65"/>
      <c r="F30" s="6"/>
      <c r="H30" s="6"/>
      <c r="J30" s="6"/>
      <c r="K30" s="6"/>
      <c r="L30" s="6"/>
      <c r="M30" s="6"/>
      <c r="N30" s="127"/>
    </row>
    <row r="31" spans="1:14" ht="15">
      <c r="A31" s="43" t="s">
        <v>74</v>
      </c>
      <c r="B31" s="65"/>
      <c r="F31" s="6"/>
      <c r="H31" s="6"/>
      <c r="J31" s="6"/>
      <c r="K31" s="6"/>
      <c r="L31" s="6"/>
      <c r="M31" s="6"/>
      <c r="N31" s="127"/>
    </row>
    <row r="32" spans="1:14" s="10" customFormat="1" ht="12">
      <c r="A32" s="47" t="s">
        <v>75</v>
      </c>
      <c r="B32" s="71">
        <v>3100</v>
      </c>
      <c r="C32" s="90"/>
      <c r="D32" s="71">
        <v>2502</v>
      </c>
      <c r="E32" s="90"/>
      <c r="F32" s="96">
        <v>3000</v>
      </c>
      <c r="H32" s="96">
        <v>2935</v>
      </c>
      <c r="J32" s="96">
        <v>3000</v>
      </c>
      <c r="K32" s="58"/>
      <c r="L32" s="96"/>
      <c r="M32" s="58"/>
      <c r="N32" s="127">
        <f>J32/F32-1</f>
        <v>0</v>
      </c>
    </row>
    <row r="33" spans="1:14" s="10" customFormat="1" ht="12">
      <c r="A33" s="47" t="s">
        <v>76</v>
      </c>
      <c r="B33" s="71">
        <v>1050</v>
      </c>
      <c r="C33" s="90"/>
      <c r="D33" s="71">
        <v>979</v>
      </c>
      <c r="E33" s="90"/>
      <c r="F33" s="96">
        <v>1000</v>
      </c>
      <c r="H33" s="96">
        <v>1023</v>
      </c>
      <c r="J33" s="96">
        <v>1000</v>
      </c>
      <c r="K33" s="58"/>
      <c r="L33" s="96"/>
      <c r="M33" s="58"/>
      <c r="N33" s="127">
        <f>J33/F33-1</f>
        <v>0</v>
      </c>
    </row>
    <row r="34" spans="1:14" s="10" customFormat="1" ht="12">
      <c r="A34" s="47" t="s">
        <v>77</v>
      </c>
      <c r="B34" s="71">
        <v>2200</v>
      </c>
      <c r="C34" s="90"/>
      <c r="D34" s="71">
        <v>883</v>
      </c>
      <c r="E34" s="90"/>
      <c r="F34" s="96">
        <v>1500</v>
      </c>
      <c r="H34" s="96">
        <v>299</v>
      </c>
      <c r="J34" s="96">
        <v>500</v>
      </c>
      <c r="K34" s="58"/>
      <c r="L34" s="96"/>
      <c r="M34" s="58"/>
      <c r="N34" s="127">
        <f>J34/F34-1</f>
        <v>-0.6666666666666667</v>
      </c>
    </row>
    <row r="35" spans="1:14" s="10" customFormat="1" ht="12.75">
      <c r="A35" s="34" t="s">
        <v>49</v>
      </c>
      <c r="B35" s="68">
        <f>SUM(B32:B34)</f>
        <v>6350</v>
      </c>
      <c r="C35" s="68"/>
      <c r="D35" s="68">
        <f>SUM(D32:D34)</f>
        <v>4364</v>
      </c>
      <c r="E35" s="68"/>
      <c r="F35" s="5">
        <f>SUM(F32:F34)</f>
        <v>5500</v>
      </c>
      <c r="H35" s="5">
        <f>SUM(H32:H34)</f>
        <v>4257</v>
      </c>
      <c r="J35" s="5">
        <f>SUM(J32:J34)</f>
        <v>4500</v>
      </c>
      <c r="K35" s="5"/>
      <c r="L35" s="5"/>
      <c r="M35" s="5"/>
      <c r="N35" s="127">
        <f>J35/F35-1</f>
        <v>-0.18181818181818177</v>
      </c>
    </row>
    <row r="36" spans="1:14" s="10" customFormat="1" ht="12">
      <c r="A36" s="47"/>
      <c r="B36" s="69"/>
      <c r="C36" s="69"/>
      <c r="D36" s="69"/>
      <c r="E36" s="69"/>
      <c r="F36" s="97"/>
      <c r="H36" s="97"/>
      <c r="J36" s="97"/>
      <c r="K36" s="97"/>
      <c r="L36" s="97"/>
      <c r="M36" s="97"/>
      <c r="N36" s="127"/>
    </row>
    <row r="37" spans="1:14" s="10" customFormat="1" ht="15">
      <c r="A37" s="43" t="s">
        <v>29</v>
      </c>
      <c r="B37" s="69"/>
      <c r="C37" s="69"/>
      <c r="D37" s="69"/>
      <c r="E37" s="69"/>
      <c r="F37" s="97"/>
      <c r="H37" s="97"/>
      <c r="J37" s="97"/>
      <c r="K37" s="97"/>
      <c r="L37" s="97"/>
      <c r="M37" s="97"/>
      <c r="N37" s="127"/>
    </row>
    <row r="38" spans="1:14" s="10" customFormat="1" ht="12">
      <c r="A38" s="47" t="s">
        <v>78</v>
      </c>
      <c r="B38" s="71">
        <v>300</v>
      </c>
      <c r="C38" s="90"/>
      <c r="D38" s="71">
        <v>300</v>
      </c>
      <c r="E38" s="90"/>
      <c r="F38" s="96">
        <v>300</v>
      </c>
      <c r="H38" s="96">
        <v>300</v>
      </c>
      <c r="J38" s="96">
        <v>300</v>
      </c>
      <c r="K38" s="58"/>
      <c r="L38" s="96"/>
      <c r="M38" s="58"/>
      <c r="N38" s="127">
        <f>J38/F38-1</f>
        <v>0</v>
      </c>
    </row>
    <row r="39" spans="1:14" s="1" customFormat="1" ht="12.75">
      <c r="A39" s="34" t="s">
        <v>49</v>
      </c>
      <c r="B39" s="68">
        <f>SUM(B38)</f>
        <v>300</v>
      </c>
      <c r="C39" s="68"/>
      <c r="D39" s="68">
        <f>SUM(D38)</f>
        <v>300</v>
      </c>
      <c r="E39" s="68"/>
      <c r="F39" s="5">
        <v>300</v>
      </c>
      <c r="H39" s="5">
        <f>SUM(H38)</f>
        <v>300</v>
      </c>
      <c r="J39" s="5">
        <f>SUM(J38)</f>
        <v>300</v>
      </c>
      <c r="K39" s="5"/>
      <c r="L39" s="5"/>
      <c r="M39" s="5"/>
      <c r="N39" s="127">
        <f>J39/F39-1</f>
        <v>0</v>
      </c>
    </row>
    <row r="40" spans="1:14" s="1" customFormat="1" ht="12.75">
      <c r="A40" s="34"/>
      <c r="B40" s="68"/>
      <c r="C40" s="68"/>
      <c r="D40" s="68"/>
      <c r="E40" s="68"/>
      <c r="F40" s="5"/>
      <c r="H40" s="5"/>
      <c r="J40" s="5"/>
      <c r="K40" s="5"/>
      <c r="L40" s="5"/>
      <c r="M40" s="5"/>
      <c r="N40" s="127"/>
    </row>
    <row r="41" spans="2:14" ht="12">
      <c r="B41" s="65"/>
      <c r="F41" s="6"/>
      <c r="H41" s="6"/>
      <c r="J41" s="6"/>
      <c r="K41" s="6"/>
      <c r="L41" s="6"/>
      <c r="M41" s="6"/>
      <c r="N41" s="127"/>
    </row>
    <row r="42" spans="1:14" ht="13.5" thickBot="1">
      <c r="A42" s="34" t="s">
        <v>26</v>
      </c>
      <c r="B42" s="42">
        <f>SUM(B10+B17+B23+B29+B35+B39)</f>
        <v>24750</v>
      </c>
      <c r="C42" s="16"/>
      <c r="D42" s="42">
        <f>SUM(D10+D17+D23+D29+D35+D39)</f>
        <v>29514</v>
      </c>
      <c r="E42" s="16"/>
      <c r="F42" s="42">
        <f>SUM(F10+F17+F23+F29+F35+F39)</f>
        <v>26350</v>
      </c>
      <c r="H42" s="42">
        <f>SUM(H10+H17+H23+H29+H35+H39)</f>
        <v>19571</v>
      </c>
      <c r="J42" s="42">
        <f>SUM(J10+J17+J23+J29+J35+J39)</f>
        <v>21200</v>
      </c>
      <c r="K42" s="16"/>
      <c r="L42" s="42">
        <v>-2800</v>
      </c>
      <c r="M42" s="16"/>
      <c r="N42" s="127">
        <f>J42/F42-1</f>
        <v>-0.1954459203036053</v>
      </c>
    </row>
    <row r="43" spans="8:14" ht="12.75" thickTop="1">
      <c r="H43" s="6"/>
      <c r="J43" s="6"/>
      <c r="K43" s="6"/>
      <c r="L43" s="6"/>
      <c r="M43" s="6"/>
      <c r="N43" s="127"/>
    </row>
    <row r="44" ht="12">
      <c r="H44" s="6"/>
    </row>
    <row r="45" ht="12">
      <c r="H45" s="6"/>
    </row>
  </sheetData>
  <sheetProtection/>
  <printOptions horizontalCentered="1"/>
  <pageMargins left="0.5" right="0.5" top="0.5" bottom="0.25" header="0.5" footer="0.5"/>
  <pageSetup firstPageNumber="7" useFirstPageNumber="1" horizontalDpi="600" verticalDpi="600" orientation="landscape" r:id="rId1"/>
  <headerFooter alignWithMargins="0">
    <oddFooter>&amp;R7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24.421875" style="0" customWidth="1"/>
    <col min="2" max="2" width="10.140625" style="0" customWidth="1"/>
    <col min="3" max="3" width="0.85546875" style="0" customWidth="1"/>
    <col min="4" max="4" width="10.140625" style="0" customWidth="1"/>
    <col min="5" max="5" width="0.85546875" style="0" customWidth="1"/>
    <col min="6" max="6" width="10.140625" style="0" customWidth="1"/>
    <col min="7" max="7" width="0.85546875" style="13" customWidth="1"/>
    <col min="8" max="8" width="10.140625" style="13" customWidth="1"/>
    <col min="9" max="9" width="0.85546875" style="13" customWidth="1"/>
    <col min="10" max="10" width="10.140625" style="13" customWidth="1"/>
    <col min="11" max="11" width="0.85546875" style="13" customWidth="1"/>
    <col min="12" max="12" width="10.140625" style="13" customWidth="1"/>
    <col min="13" max="13" width="0.85546875" style="13" customWidth="1"/>
    <col min="14" max="14" width="9.8515625" style="0" bestFit="1" customWidth="1"/>
  </cols>
  <sheetData>
    <row r="1" spans="1:2" ht="18">
      <c r="A1" s="36" t="s">
        <v>79</v>
      </c>
      <c r="B1" s="37"/>
    </row>
    <row r="2" spans="1:2" ht="18">
      <c r="A2" s="36"/>
      <c r="B2" s="37"/>
    </row>
    <row r="3" spans="1:14" ht="12.75" customHeight="1">
      <c r="A3" s="48"/>
      <c r="B3" s="40"/>
      <c r="H3" s="95" t="s">
        <v>148</v>
      </c>
      <c r="J3" s="32">
        <v>2014</v>
      </c>
      <c r="N3" s="56" t="s">
        <v>15</v>
      </c>
    </row>
    <row r="4" spans="2:14" ht="13.5">
      <c r="B4" s="72" t="s">
        <v>134</v>
      </c>
      <c r="C4" s="59"/>
      <c r="D4" s="72" t="s">
        <v>188</v>
      </c>
      <c r="E4" s="59"/>
      <c r="F4" s="59" t="s">
        <v>145</v>
      </c>
      <c r="G4" s="81"/>
      <c r="H4" s="59" t="s">
        <v>145</v>
      </c>
      <c r="I4" s="81"/>
      <c r="J4" s="32" t="s">
        <v>119</v>
      </c>
      <c r="K4" s="81"/>
      <c r="L4" s="81" t="s">
        <v>195</v>
      </c>
      <c r="M4" s="81"/>
      <c r="N4" s="54" t="s">
        <v>16</v>
      </c>
    </row>
    <row r="5" ht="15">
      <c r="A5" s="43" t="s">
        <v>80</v>
      </c>
    </row>
    <row r="6" spans="1:14" ht="12">
      <c r="A6" t="s">
        <v>24</v>
      </c>
      <c r="B6" s="70">
        <v>0</v>
      </c>
      <c r="D6" s="70">
        <v>0</v>
      </c>
      <c r="F6" s="70">
        <v>0</v>
      </c>
      <c r="G6" s="79"/>
      <c r="H6" s="70">
        <v>0</v>
      </c>
      <c r="I6" s="79"/>
      <c r="J6" s="70">
        <v>0</v>
      </c>
      <c r="K6" s="79"/>
      <c r="L6" s="70"/>
      <c r="M6" s="79"/>
      <c r="N6" s="127">
        <v>0</v>
      </c>
    </row>
    <row r="7" spans="1:14" ht="12">
      <c r="A7" t="s">
        <v>81</v>
      </c>
      <c r="B7" s="73">
        <v>0</v>
      </c>
      <c r="D7" s="73">
        <v>0</v>
      </c>
      <c r="F7" s="73">
        <v>0</v>
      </c>
      <c r="G7" s="79"/>
      <c r="H7" s="73">
        <v>0</v>
      </c>
      <c r="I7" s="79"/>
      <c r="J7" s="73">
        <v>0</v>
      </c>
      <c r="K7" s="79"/>
      <c r="L7" s="73"/>
      <c r="M7" s="79"/>
      <c r="N7" s="127">
        <v>0</v>
      </c>
    </row>
    <row r="8" spans="1:14" ht="12">
      <c r="A8" t="s">
        <v>113</v>
      </c>
      <c r="B8" s="73">
        <v>0</v>
      </c>
      <c r="D8" s="73">
        <v>0</v>
      </c>
      <c r="F8" s="73">
        <v>0</v>
      </c>
      <c r="G8" s="79"/>
      <c r="H8" s="73">
        <v>0</v>
      </c>
      <c r="I8" s="79"/>
      <c r="J8" s="73">
        <v>0</v>
      </c>
      <c r="K8" s="79"/>
      <c r="L8" s="73"/>
      <c r="M8" s="79"/>
      <c r="N8" s="127">
        <v>0</v>
      </c>
    </row>
    <row r="9" spans="1:14" ht="12.75">
      <c r="A9" s="34" t="s">
        <v>49</v>
      </c>
      <c r="B9" s="68">
        <v>0</v>
      </c>
      <c r="D9" s="68">
        <v>0</v>
      </c>
      <c r="F9" s="68">
        <v>0</v>
      </c>
      <c r="G9" s="80"/>
      <c r="H9" s="68">
        <v>0</v>
      </c>
      <c r="I9" s="80"/>
      <c r="J9" s="68">
        <v>0</v>
      </c>
      <c r="K9" s="68"/>
      <c r="L9" s="68"/>
      <c r="M9" s="68"/>
      <c r="N9" s="127">
        <v>0</v>
      </c>
    </row>
    <row r="10" spans="2:14" ht="12">
      <c r="B10" s="35"/>
      <c r="D10" s="35"/>
      <c r="H10"/>
      <c r="J10"/>
      <c r="K10"/>
      <c r="L10"/>
      <c r="M10"/>
      <c r="N10" s="127"/>
    </row>
    <row r="11" spans="2:14" ht="12">
      <c r="B11" s="6"/>
      <c r="D11" s="6"/>
      <c r="H11"/>
      <c r="J11"/>
      <c r="K11"/>
      <c r="L11"/>
      <c r="M11"/>
      <c r="N11" s="127"/>
    </row>
    <row r="12" spans="2:14" ht="12">
      <c r="B12" s="6"/>
      <c r="D12" s="6"/>
      <c r="H12"/>
      <c r="J12"/>
      <c r="K12"/>
      <c r="L12"/>
      <c r="M12"/>
      <c r="N12" s="127"/>
    </row>
    <row r="13" spans="2:14" ht="12">
      <c r="B13" s="6"/>
      <c r="D13" s="6"/>
      <c r="H13"/>
      <c r="J13"/>
      <c r="K13"/>
      <c r="L13"/>
      <c r="M13"/>
      <c r="N13" s="127"/>
    </row>
    <row r="14" spans="1:14" ht="13.5" thickBot="1">
      <c r="A14" s="34" t="s">
        <v>26</v>
      </c>
      <c r="B14" s="42">
        <f>SUM(B9)</f>
        <v>0</v>
      </c>
      <c r="D14" s="42">
        <f>SUM(D9)</f>
        <v>0</v>
      </c>
      <c r="F14" s="42">
        <f>SUM(F9)</f>
        <v>0</v>
      </c>
      <c r="G14" s="16"/>
      <c r="H14" s="42">
        <f>SUM(H9)</f>
        <v>0</v>
      </c>
      <c r="I14" s="16"/>
      <c r="J14" s="42">
        <f>SUM(J9)</f>
        <v>0</v>
      </c>
      <c r="K14" s="16"/>
      <c r="L14" s="42"/>
      <c r="M14" s="16"/>
      <c r="N14" s="127">
        <v>0</v>
      </c>
    </row>
    <row r="15" ht="12.75" thickTop="1"/>
  </sheetData>
  <sheetProtection/>
  <printOptions horizontalCentered="1"/>
  <pageMargins left="0.5" right="0.5" top="1" bottom="1" header="0.5" footer="0.5"/>
  <pageSetup horizontalDpi="600" verticalDpi="600" orientation="landscape" r:id="rId1"/>
  <headerFooter alignWithMargins="0">
    <oddFooter>&amp;R8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3">
      <selection activeCell="L30" sqref="L30"/>
    </sheetView>
  </sheetViews>
  <sheetFormatPr defaultColWidth="9.140625" defaultRowHeight="12.75"/>
  <cols>
    <col min="1" max="1" width="35.57421875" style="0" customWidth="1"/>
    <col min="2" max="2" width="10.140625" style="6" customWidth="1"/>
    <col min="3" max="3" width="0.85546875" style="0" customWidth="1"/>
    <col min="4" max="4" width="11.140625" style="0" bestFit="1" customWidth="1"/>
    <col min="5" max="5" width="0.85546875" style="0" customWidth="1"/>
    <col min="6" max="6" width="11.140625" style="0" bestFit="1" customWidth="1"/>
    <col min="7" max="7" width="0.85546875" style="0" customWidth="1"/>
    <col min="8" max="8" width="11.140625" style="0" bestFit="1" customWidth="1"/>
    <col min="9" max="9" width="0.85546875" style="0" customWidth="1"/>
    <col min="10" max="10" width="11.140625" style="0" bestFit="1" customWidth="1"/>
    <col min="11" max="11" width="0.85546875" style="0" customWidth="1"/>
    <col min="12" max="12" width="10.8515625" style="0" bestFit="1" customWidth="1"/>
    <col min="13" max="13" width="0.85546875" style="0" customWidth="1"/>
    <col min="14" max="14" width="9.57421875" style="0" bestFit="1" customWidth="1"/>
  </cols>
  <sheetData>
    <row r="1" spans="1:2" ht="18">
      <c r="A1" s="36" t="s">
        <v>89</v>
      </c>
      <c r="B1" s="37"/>
    </row>
    <row r="2" spans="1:14" ht="12.75" customHeight="1">
      <c r="A2" s="43"/>
      <c r="B2" s="4"/>
      <c r="H2" s="95" t="s">
        <v>148</v>
      </c>
      <c r="J2" s="32">
        <v>2014</v>
      </c>
      <c r="N2" s="56" t="s">
        <v>15</v>
      </c>
    </row>
    <row r="3" spans="1:14" ht="13.5">
      <c r="A3" s="1"/>
      <c r="B3" s="72" t="s">
        <v>134</v>
      </c>
      <c r="D3" s="72" t="s">
        <v>188</v>
      </c>
      <c r="F3" s="72" t="s">
        <v>145</v>
      </c>
      <c r="G3" s="72"/>
      <c r="H3" s="59" t="s">
        <v>145</v>
      </c>
      <c r="I3" s="72"/>
      <c r="J3" s="32" t="s">
        <v>119</v>
      </c>
      <c r="K3" s="72"/>
      <c r="L3" s="72" t="s">
        <v>195</v>
      </c>
      <c r="M3" s="72"/>
      <c r="N3" s="54" t="s">
        <v>16</v>
      </c>
    </row>
    <row r="4" spans="1:2" ht="15">
      <c r="A4" s="75" t="s">
        <v>91</v>
      </c>
      <c r="B4" s="40"/>
    </row>
    <row r="5" spans="1:14" ht="12">
      <c r="A5" t="s">
        <v>80</v>
      </c>
      <c r="B5" s="39">
        <v>0</v>
      </c>
      <c r="D5" s="70">
        <v>0</v>
      </c>
      <c r="F5" s="70">
        <v>5000</v>
      </c>
      <c r="G5" s="79"/>
      <c r="H5" s="70">
        <v>0</v>
      </c>
      <c r="I5" s="79"/>
      <c r="J5" s="70">
        <v>5000</v>
      </c>
      <c r="K5" s="79"/>
      <c r="L5" s="70"/>
      <c r="M5" s="79"/>
      <c r="N5" s="127">
        <f>J5/F5-1</f>
        <v>0</v>
      </c>
    </row>
    <row r="6" spans="1:14" ht="12">
      <c r="A6" t="s">
        <v>82</v>
      </c>
      <c r="B6" s="39">
        <v>0</v>
      </c>
      <c r="D6" s="70">
        <v>0</v>
      </c>
      <c r="F6" s="70">
        <v>0</v>
      </c>
      <c r="G6" s="79"/>
      <c r="H6" s="70">
        <v>0</v>
      </c>
      <c r="I6" s="79"/>
      <c r="J6" s="70">
        <v>0</v>
      </c>
      <c r="K6" s="79"/>
      <c r="L6" s="70"/>
      <c r="M6" s="79"/>
      <c r="N6" s="127">
        <v>0</v>
      </c>
    </row>
    <row r="7" spans="1:14" ht="12">
      <c r="A7" t="s">
        <v>175</v>
      </c>
      <c r="B7" s="39">
        <v>0</v>
      </c>
      <c r="D7" s="70">
        <v>0</v>
      </c>
      <c r="F7" s="70">
        <v>0</v>
      </c>
      <c r="G7" s="79"/>
      <c r="H7" s="70">
        <v>0</v>
      </c>
      <c r="I7" s="79"/>
      <c r="J7" s="70">
        <v>0</v>
      </c>
      <c r="K7" s="79"/>
      <c r="L7" s="70"/>
      <c r="M7" s="79"/>
      <c r="N7" s="127">
        <v>0</v>
      </c>
    </row>
    <row r="8" spans="2:14" ht="12.75">
      <c r="B8" s="38">
        <f>SUM(B7)</f>
        <v>0</v>
      </c>
      <c r="D8" s="68">
        <f>SUM(D5:D7)</f>
        <v>0</v>
      </c>
      <c r="F8" s="68">
        <f>SUM(F5:F7)</f>
        <v>5000</v>
      </c>
      <c r="G8" s="68"/>
      <c r="H8" s="68">
        <f>SUM(H7)</f>
        <v>0</v>
      </c>
      <c r="I8" s="68"/>
      <c r="J8" s="68">
        <f>SUM(J5:J7)</f>
        <v>5000</v>
      </c>
      <c r="K8" s="68"/>
      <c r="L8" s="68"/>
      <c r="M8" s="68"/>
      <c r="N8" s="127">
        <f>J8/F8-1</f>
        <v>0</v>
      </c>
    </row>
    <row r="9" spans="2:14" ht="12">
      <c r="B9" s="35"/>
      <c r="D9" s="65"/>
      <c r="F9" s="65"/>
      <c r="G9" s="65"/>
      <c r="H9" s="65"/>
      <c r="I9" s="65"/>
      <c r="J9" s="65"/>
      <c r="K9" s="65"/>
      <c r="L9" s="65"/>
      <c r="M9" s="65"/>
      <c r="N9" s="127"/>
    </row>
    <row r="10" spans="1:14" ht="15">
      <c r="A10" s="75" t="s">
        <v>90</v>
      </c>
      <c r="B10" s="41"/>
      <c r="D10" s="65"/>
      <c r="F10" s="65"/>
      <c r="G10" s="65"/>
      <c r="H10" s="65"/>
      <c r="I10" s="65"/>
      <c r="J10" s="65"/>
      <c r="K10" s="65"/>
      <c r="L10" s="65"/>
      <c r="M10" s="65"/>
      <c r="N10" s="127"/>
    </row>
    <row r="11" spans="1:14" ht="12">
      <c r="A11" t="s">
        <v>51</v>
      </c>
      <c r="B11" s="70">
        <v>0</v>
      </c>
      <c r="D11" s="70">
        <v>1148</v>
      </c>
      <c r="F11" s="70">
        <v>0</v>
      </c>
      <c r="G11" s="79"/>
      <c r="H11" s="70">
        <v>0</v>
      </c>
      <c r="I11" s="79"/>
      <c r="J11" s="70">
        <v>2463</v>
      </c>
      <c r="K11" s="79"/>
      <c r="L11" s="70">
        <v>2463</v>
      </c>
      <c r="M11" s="79"/>
      <c r="N11" s="127">
        <v>0</v>
      </c>
    </row>
    <row r="12" spans="1:14" ht="12">
      <c r="A12" t="s">
        <v>179</v>
      </c>
      <c r="B12" s="73">
        <v>0</v>
      </c>
      <c r="D12" s="73">
        <v>0</v>
      </c>
      <c r="F12" s="73">
        <v>0</v>
      </c>
      <c r="G12" s="79"/>
      <c r="H12" s="73">
        <v>1553</v>
      </c>
      <c r="I12" s="79"/>
      <c r="J12" s="73">
        <v>0</v>
      </c>
      <c r="K12" s="79"/>
      <c r="L12" s="73"/>
      <c r="M12" s="79"/>
      <c r="N12" s="127">
        <v>0</v>
      </c>
    </row>
    <row r="13" spans="1:14" ht="12">
      <c r="A13" t="s">
        <v>175</v>
      </c>
      <c r="B13" s="73">
        <v>0</v>
      </c>
      <c r="D13" s="73">
        <v>0</v>
      </c>
      <c r="F13" s="73">
        <v>5000</v>
      </c>
      <c r="G13" s="79"/>
      <c r="H13" s="73">
        <v>0</v>
      </c>
      <c r="I13" s="79"/>
      <c r="J13" s="73">
        <v>10000</v>
      </c>
      <c r="K13" s="79"/>
      <c r="L13" s="73">
        <v>5000</v>
      </c>
      <c r="M13" s="79"/>
      <c r="N13" s="127">
        <v>0</v>
      </c>
    </row>
    <row r="14" spans="1:14" ht="12">
      <c r="A14" s="10" t="s">
        <v>69</v>
      </c>
      <c r="B14" s="39">
        <v>0</v>
      </c>
      <c r="D14" s="73">
        <v>950</v>
      </c>
      <c r="F14" s="73">
        <v>0</v>
      </c>
      <c r="G14" s="79"/>
      <c r="H14" s="73">
        <v>0</v>
      </c>
      <c r="I14" s="79"/>
      <c r="J14" s="73">
        <v>0</v>
      </c>
      <c r="K14" s="79"/>
      <c r="L14" s="73"/>
      <c r="M14" s="79"/>
      <c r="N14" s="127">
        <v>0</v>
      </c>
    </row>
    <row r="15" spans="1:14" ht="12.75">
      <c r="A15" s="34"/>
      <c r="B15" s="38">
        <f>SUM(B11:B14)</f>
        <v>0</v>
      </c>
      <c r="D15" s="68">
        <f>SUM(D11:D14)</f>
        <v>2098</v>
      </c>
      <c r="F15" s="68">
        <f>SUM(F11:F14)</f>
        <v>5000</v>
      </c>
      <c r="G15" s="68"/>
      <c r="H15" s="68">
        <f>SUM(H11:H14)</f>
        <v>1553</v>
      </c>
      <c r="I15" s="68"/>
      <c r="J15" s="68">
        <f>SUM(J11:J14)</f>
        <v>12463</v>
      </c>
      <c r="K15" s="68"/>
      <c r="L15" s="68">
        <v>7463</v>
      </c>
      <c r="M15" s="68"/>
      <c r="N15" s="127">
        <f>J15/F15-1</f>
        <v>1.4926</v>
      </c>
    </row>
    <row r="16" spans="2:14" ht="12">
      <c r="B16" s="35"/>
      <c r="D16" s="65"/>
      <c r="F16" s="65"/>
      <c r="G16" s="65"/>
      <c r="H16" s="65"/>
      <c r="I16" s="65"/>
      <c r="J16" s="65"/>
      <c r="K16" s="65"/>
      <c r="L16" s="65"/>
      <c r="M16" s="65"/>
      <c r="N16" s="127"/>
    </row>
    <row r="17" spans="1:14" ht="15">
      <c r="A17" s="75" t="s">
        <v>92</v>
      </c>
      <c r="B17" s="41"/>
      <c r="D17" s="79"/>
      <c r="F17" s="79"/>
      <c r="G17" s="79"/>
      <c r="H17" s="79"/>
      <c r="I17" s="79"/>
      <c r="J17" s="79"/>
      <c r="K17" s="79"/>
      <c r="L17" s="79"/>
      <c r="M17" s="79"/>
      <c r="N17" s="127"/>
    </row>
    <row r="18" spans="1:14" ht="12">
      <c r="A18" t="s">
        <v>173</v>
      </c>
      <c r="B18" s="39">
        <v>0</v>
      </c>
      <c r="D18" s="70">
        <v>0</v>
      </c>
      <c r="F18" s="70">
        <v>2000</v>
      </c>
      <c r="G18" s="79"/>
      <c r="H18" s="70">
        <v>0</v>
      </c>
      <c r="I18" s="79"/>
      <c r="J18" s="70">
        <v>0</v>
      </c>
      <c r="K18" s="79"/>
      <c r="L18" s="70">
        <v>-1000</v>
      </c>
      <c r="M18" s="79"/>
      <c r="N18" s="127">
        <f>J18/F18-1</f>
        <v>-1</v>
      </c>
    </row>
    <row r="19" spans="1:14" ht="12">
      <c r="A19" s="10" t="s">
        <v>180</v>
      </c>
      <c r="B19" s="39">
        <v>0</v>
      </c>
      <c r="D19" s="70">
        <v>0</v>
      </c>
      <c r="F19" s="70">
        <v>2000</v>
      </c>
      <c r="G19" s="79"/>
      <c r="H19" s="70">
        <v>0</v>
      </c>
      <c r="I19" s="79"/>
      <c r="J19" s="70">
        <v>0</v>
      </c>
      <c r="K19" s="79"/>
      <c r="L19" s="70">
        <v>-1463</v>
      </c>
      <c r="M19" s="79"/>
      <c r="N19" s="127">
        <f>J19/F19-1</f>
        <v>-1</v>
      </c>
    </row>
    <row r="20" spans="1:14" ht="12">
      <c r="A20" s="10" t="s">
        <v>181</v>
      </c>
      <c r="B20" s="39">
        <v>0</v>
      </c>
      <c r="D20" s="73">
        <v>0</v>
      </c>
      <c r="F20" s="73">
        <v>2000</v>
      </c>
      <c r="G20" s="79"/>
      <c r="H20" s="73">
        <v>0</v>
      </c>
      <c r="I20" s="79"/>
      <c r="J20" s="73">
        <v>1000</v>
      </c>
      <c r="K20" s="79"/>
      <c r="L20" s="73"/>
      <c r="M20" s="79"/>
      <c r="N20" s="127">
        <f>J20/F20-1</f>
        <v>-0.5</v>
      </c>
    </row>
    <row r="21" spans="1:14" ht="12.75">
      <c r="A21" s="34"/>
      <c r="B21" s="38">
        <f>SUM(B18:B20)</f>
        <v>0</v>
      </c>
      <c r="D21" s="68">
        <f>SUM(D18:D20)</f>
        <v>0</v>
      </c>
      <c r="F21" s="68">
        <f>SUM(F18:F20)</f>
        <v>6000</v>
      </c>
      <c r="G21" s="65"/>
      <c r="H21" s="68">
        <f>SUM(H18:H20)</f>
        <v>0</v>
      </c>
      <c r="I21" s="65"/>
      <c r="J21" s="68">
        <f>SUM(J18:J20)</f>
        <v>1000</v>
      </c>
      <c r="K21" s="68"/>
      <c r="L21" s="68">
        <v>-2463</v>
      </c>
      <c r="M21" s="68"/>
      <c r="N21" s="127">
        <f>J21/F21-1</f>
        <v>-0.8333333333333334</v>
      </c>
    </row>
    <row r="22" spans="2:14" ht="12">
      <c r="B22" s="35"/>
      <c r="D22" s="65"/>
      <c r="F22" s="65"/>
      <c r="G22" s="65"/>
      <c r="H22" s="65"/>
      <c r="I22" s="65"/>
      <c r="J22" s="65"/>
      <c r="K22" s="65"/>
      <c r="L22" s="65"/>
      <c r="M22" s="65"/>
      <c r="N22" s="127"/>
    </row>
    <row r="23" spans="1:14" ht="15">
      <c r="A23" s="75" t="s">
        <v>93</v>
      </c>
      <c r="B23" s="41"/>
      <c r="D23" s="65"/>
      <c r="F23" s="65"/>
      <c r="G23" s="65"/>
      <c r="H23" s="65"/>
      <c r="I23" s="65"/>
      <c r="J23" s="65"/>
      <c r="K23" s="65"/>
      <c r="L23" s="65"/>
      <c r="M23" s="65"/>
      <c r="N23" s="127"/>
    </row>
    <row r="24" spans="1:14" ht="12">
      <c r="A24" s="10" t="s">
        <v>182</v>
      </c>
      <c r="B24" s="35">
        <v>0</v>
      </c>
      <c r="D24" s="70">
        <v>7500</v>
      </c>
      <c r="F24" s="70">
        <v>0</v>
      </c>
      <c r="G24" s="79"/>
      <c r="H24" s="70">
        <v>0</v>
      </c>
      <c r="I24" s="79"/>
      <c r="J24" s="70">
        <v>0</v>
      </c>
      <c r="K24" s="79"/>
      <c r="L24" s="70"/>
      <c r="M24" s="79"/>
      <c r="N24" s="127">
        <v>0</v>
      </c>
    </row>
    <row r="25" spans="1:14" ht="12">
      <c r="A25" s="10" t="s">
        <v>51</v>
      </c>
      <c r="B25" s="39">
        <v>0</v>
      </c>
      <c r="D25" s="73">
        <v>0</v>
      </c>
      <c r="F25" s="73">
        <v>0</v>
      </c>
      <c r="G25" s="79"/>
      <c r="H25" s="73">
        <v>0</v>
      </c>
      <c r="I25" s="79"/>
      <c r="J25" s="73">
        <v>0</v>
      </c>
      <c r="K25" s="79"/>
      <c r="L25" s="73"/>
      <c r="M25" s="79"/>
      <c r="N25" s="127">
        <v>0</v>
      </c>
    </row>
    <row r="26" spans="1:14" ht="12.75">
      <c r="A26" s="34"/>
      <c r="B26" s="38">
        <f>SUM(B24:B25)</f>
        <v>0</v>
      </c>
      <c r="D26" s="68">
        <f>SUM(D24:D25)</f>
        <v>7500</v>
      </c>
      <c r="F26" s="68">
        <f>SUM(F24:F25)</f>
        <v>0</v>
      </c>
      <c r="G26" s="68"/>
      <c r="H26" s="68">
        <f>SUM(H24:H25)</f>
        <v>0</v>
      </c>
      <c r="I26" s="68"/>
      <c r="J26" s="68">
        <f>SUM(J24:J25)</f>
        <v>0</v>
      </c>
      <c r="K26" s="68"/>
      <c r="L26" s="68"/>
      <c r="M26" s="68"/>
      <c r="N26" s="127">
        <v>0</v>
      </c>
    </row>
    <row r="27" spans="1:14" ht="12.75">
      <c r="A27" s="34"/>
      <c r="B27" s="38"/>
      <c r="D27" s="68"/>
      <c r="F27" s="68"/>
      <c r="G27" s="68"/>
      <c r="H27" s="68"/>
      <c r="I27" s="68"/>
      <c r="J27" s="68"/>
      <c r="K27" s="68"/>
      <c r="L27" s="68"/>
      <c r="M27" s="68"/>
      <c r="N27" s="127"/>
    </row>
    <row r="28" spans="4:14" ht="12">
      <c r="D28" s="65"/>
      <c r="F28" s="65"/>
      <c r="G28" s="65"/>
      <c r="H28" s="65"/>
      <c r="I28" s="65"/>
      <c r="J28" s="65"/>
      <c r="K28" s="65"/>
      <c r="L28" s="65"/>
      <c r="M28" s="65"/>
      <c r="N28" s="127"/>
    </row>
    <row r="29" spans="1:14" s="1" customFormat="1" ht="13.5" thickBot="1">
      <c r="A29" s="34" t="s">
        <v>94</v>
      </c>
      <c r="B29" s="27">
        <f>SUM(B8+B15+B21+B26)</f>
        <v>0</v>
      </c>
      <c r="D29" s="27">
        <f>SUM(D8+D15+D21+D26)</f>
        <v>9598</v>
      </c>
      <c r="F29" s="27">
        <f>SUM(F8+F15+F21+F26)</f>
        <v>16000</v>
      </c>
      <c r="G29" s="8"/>
      <c r="H29" s="27">
        <f>SUM(H8+H15+H21+H26)</f>
        <v>1553</v>
      </c>
      <c r="I29" s="8"/>
      <c r="J29" s="27">
        <f>SUM(J8+J15+J21+J26)</f>
        <v>18463</v>
      </c>
      <c r="K29" s="8"/>
      <c r="L29" s="27">
        <v>5000</v>
      </c>
      <c r="M29" s="8"/>
      <c r="N29" s="127">
        <f>J29/F29-1</f>
        <v>0.15393750000000006</v>
      </c>
    </row>
    <row r="30" ht="12.75" thickTop="1">
      <c r="N30" s="127"/>
    </row>
    <row r="31" spans="1:14" ht="15">
      <c r="A31" s="91" t="s">
        <v>118</v>
      </c>
      <c r="N31" s="127"/>
    </row>
    <row r="32" spans="1:14" ht="12">
      <c r="A32" s="10" t="s">
        <v>196</v>
      </c>
      <c r="B32" s="70">
        <v>0</v>
      </c>
      <c r="C32" s="79"/>
      <c r="D32" s="70">
        <v>50400</v>
      </c>
      <c r="E32" s="79"/>
      <c r="F32" s="70">
        <v>67200</v>
      </c>
      <c r="H32" s="70">
        <v>67200</v>
      </c>
      <c r="J32" s="12">
        <v>67200</v>
      </c>
      <c r="K32" s="7"/>
      <c r="L32" s="12"/>
      <c r="M32" s="7"/>
      <c r="N32" s="127">
        <v>0</v>
      </c>
    </row>
    <row r="33" spans="1:14" ht="12">
      <c r="A33" s="10" t="s">
        <v>143</v>
      </c>
      <c r="B33" s="61">
        <v>42000</v>
      </c>
      <c r="D33" s="61">
        <v>40920</v>
      </c>
      <c r="F33" s="61">
        <v>42000</v>
      </c>
      <c r="H33" s="61">
        <v>40920</v>
      </c>
      <c r="J33" s="61">
        <v>42000</v>
      </c>
      <c r="K33" s="83"/>
      <c r="L33" s="61"/>
      <c r="M33" s="83"/>
      <c r="N33" s="127">
        <f>J33/F33-1</f>
        <v>0</v>
      </c>
    </row>
    <row r="34" spans="1:14" ht="12">
      <c r="A34" s="10" t="s">
        <v>144</v>
      </c>
      <c r="B34" s="61">
        <v>36600</v>
      </c>
      <c r="D34" s="61">
        <v>35268</v>
      </c>
      <c r="F34" s="61">
        <v>36600</v>
      </c>
      <c r="H34" s="61">
        <v>33926</v>
      </c>
      <c r="J34" s="61">
        <v>35000</v>
      </c>
      <c r="K34" s="83"/>
      <c r="L34" s="61"/>
      <c r="M34" s="83"/>
      <c r="N34" s="127">
        <f>J34/F34-1</f>
        <v>-0.04371584699453557</v>
      </c>
    </row>
    <row r="35" spans="1:14" ht="12.75">
      <c r="A35" s="34" t="s">
        <v>49</v>
      </c>
      <c r="B35" s="64">
        <f>SUM(B33:B34)</f>
        <v>78600</v>
      </c>
      <c r="C35" s="1"/>
      <c r="D35" s="64">
        <f>SUM(D32:D34)</f>
        <v>126588</v>
      </c>
      <c r="E35" s="1"/>
      <c r="F35" s="64">
        <f>SUM(F32:F34)</f>
        <v>145800</v>
      </c>
      <c r="H35" s="64">
        <f>SUM(H32:H34)</f>
        <v>142046</v>
      </c>
      <c r="J35" s="64">
        <f>SUM(J32:J34)</f>
        <v>144200</v>
      </c>
      <c r="K35" s="64"/>
      <c r="L35" s="64"/>
      <c r="M35" s="64"/>
      <c r="N35" s="127">
        <f>J35/F35-1</f>
        <v>-0.010973936899862813</v>
      </c>
    </row>
  </sheetData>
  <sheetProtection/>
  <printOptions horizontalCentered="1"/>
  <pageMargins left="0.25" right="0.25" top="1" bottom="0.5" header="0.5" footer="0.5"/>
  <pageSetup horizontalDpi="600" verticalDpi="600" orientation="landscape" r:id="rId1"/>
  <headerFooter alignWithMargins="0">
    <oddFooter>&amp;R9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0">
      <selection activeCell="G23" sqref="G23"/>
    </sheetView>
  </sheetViews>
  <sheetFormatPr defaultColWidth="9.140625" defaultRowHeight="12.75"/>
  <cols>
    <col min="1" max="1" width="17.8515625" style="0" bestFit="1" customWidth="1"/>
    <col min="2" max="2" width="15.8515625" style="6" bestFit="1" customWidth="1"/>
    <col min="3" max="3" width="1.57421875" style="6" customWidth="1"/>
    <col min="10" max="10" width="13.28125" style="0" bestFit="1" customWidth="1"/>
  </cols>
  <sheetData>
    <row r="1" spans="1:3" ht="19.5">
      <c r="A1" s="99" t="s">
        <v>172</v>
      </c>
      <c r="B1" s="12"/>
      <c r="C1" s="98"/>
    </row>
    <row r="2" ht="12">
      <c r="H2" s="106" t="s">
        <v>177</v>
      </c>
    </row>
    <row r="3" ht="18">
      <c r="A3" s="101" t="s">
        <v>173</v>
      </c>
    </row>
    <row r="4" spans="1:4" s="3" customFormat="1" ht="17.25">
      <c r="A4" s="100"/>
      <c r="B4" s="20">
        <v>1300</v>
      </c>
      <c r="C4" s="20"/>
      <c r="D4" s="3" t="s">
        <v>184</v>
      </c>
    </row>
    <row r="5" spans="1:4" s="3" customFormat="1" ht="17.25">
      <c r="A5" s="100"/>
      <c r="B5" s="20">
        <v>350</v>
      </c>
      <c r="C5" s="20"/>
      <c r="D5" s="3" t="s">
        <v>183</v>
      </c>
    </row>
    <row r="6" spans="1:4" s="3" customFormat="1" ht="17.25">
      <c r="A6" s="100"/>
      <c r="B6" s="20">
        <v>500</v>
      </c>
      <c r="C6" s="20"/>
      <c r="D6" s="3" t="s">
        <v>154</v>
      </c>
    </row>
    <row r="7" spans="1:4" s="3" customFormat="1" ht="17.25">
      <c r="A7" s="100"/>
      <c r="B7" s="20">
        <v>5000</v>
      </c>
      <c r="C7" s="20"/>
      <c r="D7" s="3" t="s">
        <v>155</v>
      </c>
    </row>
    <row r="8" spans="1:4" s="3" customFormat="1" ht="17.25">
      <c r="A8" s="100"/>
      <c r="B8" s="20">
        <v>1000</v>
      </c>
      <c r="C8" s="20"/>
      <c r="D8" s="3" t="s">
        <v>156</v>
      </c>
    </row>
    <row r="9" spans="1:4" s="3" customFormat="1" ht="17.25">
      <c r="A9" s="100"/>
      <c r="B9" s="20">
        <v>1200</v>
      </c>
      <c r="C9" s="20"/>
      <c r="D9" s="3" t="s">
        <v>157</v>
      </c>
    </row>
    <row r="10" spans="1:4" s="3" customFormat="1" ht="17.25">
      <c r="A10" s="100"/>
      <c r="B10" s="20">
        <v>1200</v>
      </c>
      <c r="C10" s="20"/>
      <c r="D10" s="3" t="s">
        <v>158</v>
      </c>
    </row>
    <row r="11" spans="1:4" s="3" customFormat="1" ht="17.25">
      <c r="A11" s="100"/>
      <c r="B11" s="20">
        <v>1200</v>
      </c>
      <c r="C11" s="20"/>
      <c r="D11" s="3" t="s">
        <v>159</v>
      </c>
    </row>
    <row r="12" spans="1:4" s="3" customFormat="1" ht="17.25">
      <c r="A12" s="100"/>
      <c r="B12" s="20">
        <v>1100</v>
      </c>
      <c r="C12" s="20"/>
      <c r="D12" s="3" t="s">
        <v>186</v>
      </c>
    </row>
    <row r="13" spans="1:4" s="3" customFormat="1" ht="17.25">
      <c r="A13" s="100"/>
      <c r="B13" s="103">
        <v>2000</v>
      </c>
      <c r="C13" s="20"/>
      <c r="D13" s="3" t="s">
        <v>185</v>
      </c>
    </row>
    <row r="14" spans="1:11" s="3" customFormat="1" ht="17.25">
      <c r="A14" s="100"/>
      <c r="B14" s="104">
        <f>SUM(B4:B13)</f>
        <v>14850</v>
      </c>
      <c r="J14" s="20"/>
      <c r="K14" s="20"/>
    </row>
    <row r="15" spans="1:11" s="3" customFormat="1" ht="17.25">
      <c r="A15" s="100"/>
      <c r="B15" s="104"/>
      <c r="J15" s="20"/>
      <c r="K15" s="20"/>
    </row>
    <row r="16" spans="1:12" ht="18">
      <c r="A16" s="101" t="s">
        <v>174</v>
      </c>
      <c r="J16" s="20"/>
      <c r="K16" s="20"/>
      <c r="L16" s="3"/>
    </row>
    <row r="17" spans="1:12" ht="17.25">
      <c r="A17" s="100"/>
      <c r="B17" s="20">
        <v>5000</v>
      </c>
      <c r="C17" s="20"/>
      <c r="D17" s="3" t="s">
        <v>160</v>
      </c>
      <c r="J17" s="20"/>
      <c r="K17" s="20"/>
      <c r="L17" s="3"/>
    </row>
    <row r="18" spans="1:4" ht="17.25">
      <c r="A18" s="100"/>
      <c r="B18" s="20">
        <v>600</v>
      </c>
      <c r="C18" s="20"/>
      <c r="D18" s="3" t="s">
        <v>163</v>
      </c>
    </row>
    <row r="19" spans="1:4" ht="17.25">
      <c r="A19" s="100"/>
      <c r="B19" s="20">
        <v>2500</v>
      </c>
      <c r="C19" s="20"/>
      <c r="D19" s="3" t="s">
        <v>165</v>
      </c>
    </row>
    <row r="20" spans="1:4" ht="17.25">
      <c r="A20" s="100"/>
      <c r="B20" s="20">
        <v>2000</v>
      </c>
      <c r="C20" s="20"/>
      <c r="D20" s="3" t="s">
        <v>166</v>
      </c>
    </row>
    <row r="21" spans="1:4" ht="17.25">
      <c r="A21" s="100"/>
      <c r="B21" s="103">
        <v>1500</v>
      </c>
      <c r="C21" s="20"/>
      <c r="D21" s="3" t="s">
        <v>170</v>
      </c>
    </row>
    <row r="22" spans="1:2" ht="17.25">
      <c r="A22" s="100"/>
      <c r="B22" s="51">
        <f>SUM(B17:B21)</f>
        <v>11600</v>
      </c>
    </row>
    <row r="23" ht="17.25">
      <c r="A23" s="100"/>
    </row>
    <row r="24" ht="18">
      <c r="A24" s="101" t="s">
        <v>175</v>
      </c>
    </row>
    <row r="25" spans="1:4" ht="17.25">
      <c r="A25" s="100"/>
      <c r="B25" s="20">
        <v>1500</v>
      </c>
      <c r="C25" s="20"/>
      <c r="D25" s="3" t="s">
        <v>167</v>
      </c>
    </row>
    <row r="26" spans="1:4" ht="17.25">
      <c r="A26" s="100"/>
      <c r="B26" s="20">
        <v>2000</v>
      </c>
      <c r="C26" s="20"/>
      <c r="D26" s="3" t="s">
        <v>168</v>
      </c>
    </row>
    <row r="27" spans="1:4" ht="17.25">
      <c r="A27" s="100"/>
      <c r="B27" s="20">
        <v>10000</v>
      </c>
      <c r="C27" s="20"/>
      <c r="D27" s="3" t="s">
        <v>169</v>
      </c>
    </row>
    <row r="28" spans="1:4" ht="17.25">
      <c r="A28" s="100"/>
      <c r="B28" s="103">
        <v>1500</v>
      </c>
      <c r="C28" s="20"/>
      <c r="D28" s="3" t="s">
        <v>171</v>
      </c>
    </row>
    <row r="29" spans="1:2" ht="17.25">
      <c r="A29" s="100"/>
      <c r="B29" s="51">
        <f>SUM(B25:B28)</f>
        <v>15000</v>
      </c>
    </row>
    <row r="30" ht="17.25">
      <c r="A30" s="100"/>
    </row>
    <row r="31" ht="18">
      <c r="A31" s="102" t="s">
        <v>176</v>
      </c>
    </row>
    <row r="32" spans="1:4" ht="17.25">
      <c r="A32" s="100"/>
      <c r="B32" s="20">
        <v>400</v>
      </c>
      <c r="C32" s="20"/>
      <c r="D32" s="3" t="s">
        <v>161</v>
      </c>
    </row>
    <row r="33" spans="1:4" ht="17.25">
      <c r="A33" s="100"/>
      <c r="B33" s="20">
        <v>9000</v>
      </c>
      <c r="C33" s="20"/>
      <c r="D33" s="3" t="s">
        <v>162</v>
      </c>
    </row>
    <row r="34" spans="1:4" ht="17.25">
      <c r="A34" s="100"/>
      <c r="B34" s="103">
        <v>8000</v>
      </c>
      <c r="C34" s="20"/>
      <c r="D34" s="3" t="s">
        <v>164</v>
      </c>
    </row>
    <row r="35" spans="1:4" ht="17.25">
      <c r="A35" s="100"/>
      <c r="B35" s="51">
        <f>SUM(B32:B34)</f>
        <v>17400</v>
      </c>
      <c r="C35" s="20"/>
      <c r="D35" s="3"/>
    </row>
    <row r="39" ht="18" thickBot="1">
      <c r="B39" s="105">
        <f>SUM(B14+B22+B29+B35)</f>
        <v>58850</v>
      </c>
    </row>
    <row r="40" ht="12.7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L43"/>
  <sheetViews>
    <sheetView zoomScalePageLayoutView="0" workbookViewId="0" topLeftCell="A17">
      <pane xSplit="16720" topLeftCell="R1" activePane="topLeft" state="split"/>
      <selection pane="topLeft" activeCell="B20" sqref="B20"/>
      <selection pane="topRight" activeCell="R4" sqref="R4"/>
    </sheetView>
  </sheetViews>
  <sheetFormatPr defaultColWidth="9.140625" defaultRowHeight="12.75"/>
  <cols>
    <col min="4" max="4" width="9.8515625" style="0" customWidth="1"/>
    <col min="5" max="5" width="12.7109375" style="0" customWidth="1"/>
    <col min="6" max="6" width="0.85546875" style="0" customWidth="1"/>
    <col min="7" max="7" width="12.7109375" style="0" customWidth="1"/>
    <col min="8" max="8" width="0.85546875" style="13" customWidth="1"/>
    <col min="9" max="9" width="12.28125" style="13" customWidth="1"/>
    <col min="10" max="10" width="0.85546875" style="13" customWidth="1"/>
    <col min="11" max="11" width="12.57421875" style="13" customWidth="1"/>
    <col min="12" max="12" width="9.8515625" style="0" bestFit="1" customWidth="1"/>
  </cols>
  <sheetData>
    <row r="4" spans="5:11" ht="13.5">
      <c r="E4" s="55">
        <v>2013</v>
      </c>
      <c r="G4" s="55">
        <v>2014</v>
      </c>
      <c r="H4" s="77"/>
      <c r="I4" s="55"/>
      <c r="J4" s="77"/>
      <c r="K4" s="77"/>
    </row>
    <row r="5" spans="1:12" ht="15">
      <c r="A5" s="3"/>
      <c r="B5" s="3"/>
      <c r="C5" s="3"/>
      <c r="D5" s="3"/>
      <c r="E5" s="25" t="s">
        <v>129</v>
      </c>
      <c r="F5" s="3"/>
      <c r="G5" s="25" t="s">
        <v>129</v>
      </c>
      <c r="H5" s="57"/>
      <c r="I5" s="25" t="s">
        <v>195</v>
      </c>
      <c r="J5" s="57"/>
      <c r="K5" s="57"/>
      <c r="L5" s="76"/>
    </row>
    <row r="6" spans="5:11" ht="13.5">
      <c r="E6" s="7"/>
      <c r="G6" s="7"/>
      <c r="H6" s="7"/>
      <c r="I6" s="7"/>
      <c r="J6" s="7"/>
      <c r="K6" s="56" t="s">
        <v>15</v>
      </c>
    </row>
    <row r="7" spans="1:11" ht="13.5">
      <c r="A7" s="2" t="s">
        <v>5</v>
      </c>
      <c r="B7" s="2"/>
      <c r="C7" s="2"/>
      <c r="E7" s="7"/>
      <c r="G7" s="7"/>
      <c r="H7" s="7"/>
      <c r="I7" s="7"/>
      <c r="J7" s="7"/>
      <c r="K7" s="54" t="s">
        <v>16</v>
      </c>
    </row>
    <row r="8" spans="2:11" ht="12">
      <c r="B8" t="s">
        <v>4</v>
      </c>
      <c r="E8" s="7"/>
      <c r="G8" s="7"/>
      <c r="H8" s="7"/>
      <c r="I8" s="7"/>
      <c r="J8" s="7"/>
      <c r="K8"/>
    </row>
    <row r="9" spans="2:11" ht="12">
      <c r="B9" t="s">
        <v>6</v>
      </c>
      <c r="E9" s="12">
        <v>115773</v>
      </c>
      <c r="G9" s="12">
        <v>115773</v>
      </c>
      <c r="H9" s="7"/>
      <c r="I9" s="12"/>
      <c r="J9" s="7"/>
      <c r="K9" s="26"/>
    </row>
    <row r="10" spans="2:11" ht="12">
      <c r="B10" t="s">
        <v>18</v>
      </c>
      <c r="E10" s="12">
        <v>3000</v>
      </c>
      <c r="G10" s="12">
        <v>3000</v>
      </c>
      <c r="H10" s="7"/>
      <c r="I10" s="12"/>
      <c r="J10" s="7"/>
      <c r="K10" s="26"/>
    </row>
    <row r="11" spans="2:11" ht="12">
      <c r="B11" t="s">
        <v>7</v>
      </c>
      <c r="E11" s="12">
        <v>155456</v>
      </c>
      <c r="G11" s="12">
        <v>155350</v>
      </c>
      <c r="H11" s="7"/>
      <c r="I11" s="12"/>
      <c r="J11" s="7"/>
      <c r="K11" s="26"/>
    </row>
    <row r="12" spans="2:11" ht="12">
      <c r="B12" s="10" t="s">
        <v>178</v>
      </c>
      <c r="E12" s="12">
        <v>4400</v>
      </c>
      <c r="G12" s="12">
        <v>4000</v>
      </c>
      <c r="H12" s="7"/>
      <c r="I12" s="12"/>
      <c r="J12" s="7"/>
      <c r="K12" s="26"/>
    </row>
    <row r="13" spans="2:11" ht="12">
      <c r="B13" t="s">
        <v>30</v>
      </c>
      <c r="E13" s="12">
        <v>14514</v>
      </c>
      <c r="G13" s="12">
        <v>16690</v>
      </c>
      <c r="H13" s="7"/>
      <c r="I13" s="12"/>
      <c r="J13" s="7"/>
      <c r="K13" s="26"/>
    </row>
    <row r="14" spans="2:11" ht="12">
      <c r="B14" t="s">
        <v>8</v>
      </c>
      <c r="E14" s="12">
        <v>1300</v>
      </c>
      <c r="G14" s="12">
        <v>1200</v>
      </c>
      <c r="H14" s="7"/>
      <c r="I14" s="12"/>
      <c r="J14" s="7"/>
      <c r="K14" s="26"/>
    </row>
    <row r="15" spans="2:11" ht="12">
      <c r="B15" t="s">
        <v>31</v>
      </c>
      <c r="D15" s="22"/>
      <c r="E15" s="12">
        <v>3000</v>
      </c>
      <c r="G15" s="12">
        <v>4000</v>
      </c>
      <c r="H15" s="7"/>
      <c r="I15" s="12"/>
      <c r="J15" s="7"/>
      <c r="K15" s="26"/>
    </row>
    <row r="16" spans="2:11" ht="12">
      <c r="B16" s="10" t="s">
        <v>153</v>
      </c>
      <c r="D16" s="22"/>
      <c r="E16" s="12">
        <v>67200</v>
      </c>
      <c r="G16" s="12">
        <v>67200</v>
      </c>
      <c r="H16" s="7"/>
      <c r="I16" s="12"/>
      <c r="J16" s="7"/>
      <c r="K16" s="26"/>
    </row>
    <row r="17" spans="2:11" ht="12">
      <c r="B17" t="s">
        <v>111</v>
      </c>
      <c r="E17" s="12">
        <v>28500</v>
      </c>
      <c r="G17" s="12">
        <v>29500</v>
      </c>
      <c r="H17" s="7"/>
      <c r="I17" s="12"/>
      <c r="J17" s="7"/>
      <c r="K17" s="26"/>
    </row>
    <row r="18" spans="2:11" ht="13.5" thickBot="1">
      <c r="B18" s="1" t="s">
        <v>11</v>
      </c>
      <c r="E18" s="9">
        <f>SUM(E9:E17)</f>
        <v>393143</v>
      </c>
      <c r="G18" s="9">
        <f>SUM(G9:G17)</f>
        <v>396713</v>
      </c>
      <c r="H18" s="8"/>
      <c r="I18" s="9">
        <f>SUM(I9:I17)</f>
        <v>0</v>
      </c>
      <c r="J18" s="8"/>
      <c r="K18" s="111">
        <f>G18/E18-1</f>
        <v>0.009080665304990854</v>
      </c>
    </row>
    <row r="19" spans="5:11" ht="12.75" thickTop="1">
      <c r="E19" s="7"/>
      <c r="G19" s="7"/>
      <c r="H19" s="7"/>
      <c r="I19" s="7"/>
      <c r="J19" s="7"/>
      <c r="K19"/>
    </row>
    <row r="20" spans="1:11" ht="12.75">
      <c r="A20" s="2"/>
      <c r="B20" s="2"/>
      <c r="E20" s="7"/>
      <c r="G20" s="7"/>
      <c r="H20" s="7"/>
      <c r="I20" s="7"/>
      <c r="J20" s="7"/>
      <c r="K20"/>
    </row>
    <row r="21" spans="1:11" ht="13.5">
      <c r="A21" s="2" t="s">
        <v>12</v>
      </c>
      <c r="B21" s="2"/>
      <c r="E21" s="57"/>
      <c r="G21" s="57"/>
      <c r="H21" s="57"/>
      <c r="I21" s="57"/>
      <c r="J21" s="57"/>
      <c r="K21"/>
    </row>
    <row r="22" spans="2:11" ht="12">
      <c r="B22" s="52" t="s">
        <v>0</v>
      </c>
      <c r="C22" s="52"/>
      <c r="E22" s="12">
        <v>81600</v>
      </c>
      <c r="G22" s="12">
        <v>84902</v>
      </c>
      <c r="H22" s="7"/>
      <c r="I22" s="12">
        <v>1952</v>
      </c>
      <c r="J22" s="7"/>
      <c r="K22" s="26"/>
    </row>
    <row r="23" spans="2:11" ht="12">
      <c r="B23" s="52" t="s">
        <v>1</v>
      </c>
      <c r="C23" s="52"/>
      <c r="E23" s="12">
        <v>62400</v>
      </c>
      <c r="G23" s="12">
        <v>63548</v>
      </c>
      <c r="H23" s="7"/>
      <c r="I23" s="12">
        <v>-852</v>
      </c>
      <c r="J23" s="7"/>
      <c r="K23" s="26"/>
    </row>
    <row r="24" spans="2:11" ht="12">
      <c r="B24" s="52" t="s">
        <v>2</v>
      </c>
      <c r="C24" s="52"/>
      <c r="E24" s="12">
        <v>60993</v>
      </c>
      <c r="G24" s="12">
        <v>64400</v>
      </c>
      <c r="H24" s="7"/>
      <c r="I24" s="12">
        <v>-3300</v>
      </c>
      <c r="J24" s="7"/>
      <c r="K24" s="26"/>
    </row>
    <row r="25" spans="2:11" ht="12">
      <c r="B25" s="52" t="s">
        <v>19</v>
      </c>
      <c r="C25" s="52"/>
      <c r="E25" s="12">
        <v>0</v>
      </c>
      <c r="G25" s="12">
        <v>0</v>
      </c>
      <c r="H25" s="7"/>
      <c r="I25" s="12">
        <v>0</v>
      </c>
      <c r="J25" s="7"/>
      <c r="K25" s="26"/>
    </row>
    <row r="26" spans="2:11" ht="12">
      <c r="B26" s="52" t="s">
        <v>130</v>
      </c>
      <c r="C26" s="52"/>
      <c r="E26" s="12">
        <v>26350</v>
      </c>
      <c r="G26" s="12">
        <v>21200</v>
      </c>
      <c r="H26" s="58"/>
      <c r="I26" s="12">
        <v>2800</v>
      </c>
      <c r="J26" s="58"/>
      <c r="K26" s="26"/>
    </row>
    <row r="27" spans="2:11" ht="12">
      <c r="B27" s="47" t="s">
        <v>131</v>
      </c>
      <c r="C27" s="47"/>
      <c r="E27" s="12"/>
      <c r="F27" s="10"/>
      <c r="G27" s="12">
        <v>0</v>
      </c>
      <c r="H27" s="7"/>
      <c r="I27" s="12">
        <v>0</v>
      </c>
      <c r="J27" s="7"/>
      <c r="K27" s="26"/>
    </row>
    <row r="28" spans="2:11" ht="12">
      <c r="B28" s="52" t="s">
        <v>3</v>
      </c>
      <c r="C28" s="47"/>
      <c r="E28" s="12">
        <v>16000</v>
      </c>
      <c r="F28" s="10"/>
      <c r="G28" s="12">
        <v>18463</v>
      </c>
      <c r="H28" s="7"/>
      <c r="I28" s="12">
        <v>5000</v>
      </c>
      <c r="J28" s="7"/>
      <c r="K28" s="26"/>
    </row>
    <row r="29" spans="2:11" ht="12">
      <c r="B29" s="47" t="s">
        <v>199</v>
      </c>
      <c r="C29" s="52"/>
      <c r="E29" s="12">
        <v>78600</v>
      </c>
      <c r="G29" s="12">
        <v>77000</v>
      </c>
      <c r="H29" s="58"/>
      <c r="I29" s="12">
        <v>0</v>
      </c>
      <c r="J29" s="58"/>
      <c r="K29" s="26"/>
    </row>
    <row r="30" spans="2:11" ht="12">
      <c r="B30" s="47" t="s">
        <v>198</v>
      </c>
      <c r="C30" s="52"/>
      <c r="E30" s="12">
        <v>67200</v>
      </c>
      <c r="G30" s="12">
        <v>67200</v>
      </c>
      <c r="H30" s="58"/>
      <c r="I30" s="12">
        <v>0</v>
      </c>
      <c r="J30" s="58"/>
      <c r="K30" s="26"/>
    </row>
    <row r="31" spans="2:11" ht="13.5" thickBot="1">
      <c r="B31" s="11" t="s">
        <v>14</v>
      </c>
      <c r="C31" s="11"/>
      <c r="E31" s="9">
        <f>SUM(E22:E30)</f>
        <v>393143</v>
      </c>
      <c r="G31" s="9">
        <f>SUM(G22:G30)</f>
        <v>396713</v>
      </c>
      <c r="H31" s="8"/>
      <c r="I31" s="9">
        <v>0</v>
      </c>
      <c r="J31" s="8"/>
      <c r="K31" s="111">
        <f>G31/E31-1</f>
        <v>0.009080665304990854</v>
      </c>
    </row>
    <row r="32" spans="5:11" ht="12.75" thickTop="1">
      <c r="E32" s="6"/>
      <c r="G32" s="6"/>
      <c r="H32" s="7"/>
      <c r="I32" s="7"/>
      <c r="J32" s="7"/>
      <c r="K32" s="7"/>
    </row>
    <row r="33" spans="5:11" ht="12">
      <c r="E33" s="7"/>
      <c r="G33" s="6"/>
      <c r="H33" s="7"/>
      <c r="I33" s="7"/>
      <c r="J33" s="7"/>
      <c r="K33" s="7"/>
    </row>
    <row r="43" ht="12">
      <c r="D43" s="10" t="s">
        <v>200</v>
      </c>
    </row>
  </sheetData>
  <sheetProtection/>
  <printOptions horizontalCentered="1"/>
  <pageMargins left="0.25" right="0.25" top="1" bottom="1" header="0.5" footer="0.5"/>
  <pageSetup horizontalDpi="600" verticalDpi="600" orientation="portrait" r:id="rId1"/>
  <headerFooter alignWithMargins="0">
    <oddHeader>&amp;C&amp;"Arial,Bold"&amp;14VILLAGE OF POUND
2014 PURPOSED BUDGET ~ DRAFT</oddHeader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56"/>
  <sheetViews>
    <sheetView zoomScalePageLayoutView="0" workbookViewId="0" topLeftCell="A16">
      <selection activeCell="K9" sqref="K9:K31"/>
    </sheetView>
  </sheetViews>
  <sheetFormatPr defaultColWidth="9.140625" defaultRowHeight="12.75"/>
  <cols>
    <col min="1" max="1" width="31.140625" style="10" bestFit="1" customWidth="1"/>
    <col min="2" max="2" width="0.85546875" style="10" customWidth="1"/>
    <col min="3" max="3" width="12.140625" style="97" bestFit="1" customWidth="1"/>
    <col min="4" max="4" width="0.85546875" style="58" customWidth="1"/>
    <col min="5" max="5" width="12.140625" style="58" customWidth="1"/>
    <col min="6" max="6" width="0.85546875" style="58" customWidth="1"/>
    <col min="7" max="7" width="12.140625" style="97" bestFit="1" customWidth="1"/>
    <col min="8" max="8" width="0.85546875" style="97" customWidth="1"/>
    <col min="9" max="9" width="12.140625" style="97" customWidth="1"/>
    <col min="10" max="10" width="0.85546875" style="97" customWidth="1"/>
    <col min="11" max="11" width="12.140625" style="97" customWidth="1"/>
    <col min="12" max="12" width="0.85546875" style="97" customWidth="1"/>
    <col min="13" max="13" width="12.140625" style="97" customWidth="1"/>
    <col min="14" max="14" width="0.85546875" style="58" customWidth="1"/>
    <col min="15" max="15" width="7.421875" style="10" bestFit="1" customWidth="1"/>
  </cols>
  <sheetData>
    <row r="1" spans="1:15" s="19" customFormat="1" ht="15">
      <c r="A1" s="117"/>
      <c r="B1" s="117"/>
      <c r="C1" s="118"/>
      <c r="D1" s="119"/>
      <c r="E1" s="119"/>
      <c r="F1" s="119"/>
      <c r="G1" s="118"/>
      <c r="H1" s="118"/>
      <c r="I1" s="118"/>
      <c r="J1" s="118"/>
      <c r="K1" s="118"/>
      <c r="L1" s="118"/>
      <c r="M1" s="118"/>
      <c r="N1" s="119"/>
      <c r="O1" s="117"/>
    </row>
    <row r="2" spans="1:15" s="19" customFormat="1" ht="15">
      <c r="A2" s="117"/>
      <c r="B2" s="117"/>
      <c r="C2" s="118"/>
      <c r="D2" s="119"/>
      <c r="E2" s="119"/>
      <c r="F2" s="119"/>
      <c r="G2" s="118"/>
      <c r="H2" s="118"/>
      <c r="I2" s="118"/>
      <c r="J2" s="118"/>
      <c r="K2" s="118"/>
      <c r="L2" s="118"/>
      <c r="M2" s="118"/>
      <c r="N2" s="119"/>
      <c r="O2" s="117"/>
    </row>
    <row r="3" spans="1:15" s="3" customFormat="1" ht="15">
      <c r="A3" s="10"/>
      <c r="B3" s="10"/>
      <c r="C3" s="97"/>
      <c r="D3" s="58"/>
      <c r="E3" s="58"/>
      <c r="F3" s="58"/>
      <c r="G3" s="97"/>
      <c r="H3" s="97"/>
      <c r="I3" s="97"/>
      <c r="J3" s="97"/>
      <c r="K3" s="97"/>
      <c r="L3" s="97"/>
      <c r="M3" s="97"/>
      <c r="N3" s="58"/>
      <c r="O3" s="113"/>
    </row>
    <row r="4" spans="1:15" s="53" customFormat="1" ht="13.5">
      <c r="A4" s="10"/>
      <c r="B4" s="10"/>
      <c r="C4" s="32">
        <v>2012</v>
      </c>
      <c r="D4" s="58"/>
      <c r="E4" s="32">
        <v>2012</v>
      </c>
      <c r="F4" s="58"/>
      <c r="G4" s="32">
        <v>2013</v>
      </c>
      <c r="H4" s="97"/>
      <c r="I4" s="32">
        <v>2013</v>
      </c>
      <c r="J4" s="97"/>
      <c r="K4" s="32">
        <v>2014</v>
      </c>
      <c r="L4" s="32"/>
      <c r="M4" s="32"/>
      <c r="N4" s="32"/>
      <c r="O4" s="95" t="s">
        <v>15</v>
      </c>
    </row>
    <row r="5" spans="1:15" s="53" customFormat="1" ht="13.5">
      <c r="A5" s="10"/>
      <c r="B5" s="10"/>
      <c r="C5" s="114" t="s">
        <v>129</v>
      </c>
      <c r="D5" s="16"/>
      <c r="E5" s="114" t="s">
        <v>193</v>
      </c>
      <c r="F5" s="16"/>
      <c r="G5" s="120" t="s">
        <v>129</v>
      </c>
      <c r="H5" s="15"/>
      <c r="I5" s="114" t="s">
        <v>148</v>
      </c>
      <c r="J5" s="15"/>
      <c r="K5" s="114" t="s">
        <v>119</v>
      </c>
      <c r="L5" s="114"/>
      <c r="M5" s="114" t="s">
        <v>194</v>
      </c>
      <c r="N5" s="32"/>
      <c r="O5" s="114" t="s">
        <v>16</v>
      </c>
    </row>
    <row r="6" spans="1:15" s="53" customFormat="1" ht="13.5">
      <c r="A6" s="2" t="s">
        <v>5</v>
      </c>
      <c r="B6" s="10"/>
      <c r="C6" s="97"/>
      <c r="D6" s="58"/>
      <c r="E6" s="97"/>
      <c r="F6" s="58"/>
      <c r="G6" s="97"/>
      <c r="H6" s="97"/>
      <c r="I6" s="97"/>
      <c r="J6" s="97"/>
      <c r="K6" s="97"/>
      <c r="L6" s="97"/>
      <c r="M6" s="97"/>
      <c r="N6" s="58"/>
      <c r="O6" s="95"/>
    </row>
    <row r="7" spans="1:15" s="53" customFormat="1" ht="13.5">
      <c r="A7" s="2"/>
      <c r="B7" s="2"/>
      <c r="C7" s="97"/>
      <c r="D7" s="58"/>
      <c r="E7" s="97"/>
      <c r="F7" s="58"/>
      <c r="G7" s="97"/>
      <c r="H7" s="97"/>
      <c r="I7" s="97"/>
      <c r="J7" s="97"/>
      <c r="K7" s="97"/>
      <c r="L7" s="97"/>
      <c r="M7" s="97"/>
      <c r="N7" s="58"/>
      <c r="O7" s="10"/>
    </row>
    <row r="8" spans="1:15" s="53" customFormat="1" ht="13.5">
      <c r="A8" s="1" t="s">
        <v>4</v>
      </c>
      <c r="B8" s="10"/>
      <c r="C8" s="97"/>
      <c r="D8" s="58"/>
      <c r="E8" s="97"/>
      <c r="F8" s="58"/>
      <c r="G8" s="97"/>
      <c r="H8" s="97"/>
      <c r="I8" s="97"/>
      <c r="J8" s="97"/>
      <c r="K8" s="97"/>
      <c r="L8" s="97"/>
      <c r="M8" s="97"/>
      <c r="N8" s="58"/>
      <c r="O8" s="10"/>
    </row>
    <row r="9" spans="1:15" s="53" customFormat="1" ht="13.5">
      <c r="A9" s="1" t="s">
        <v>6</v>
      </c>
      <c r="B9" s="10"/>
      <c r="C9" s="96">
        <v>120773</v>
      </c>
      <c r="D9" s="58"/>
      <c r="E9" s="96">
        <v>111000</v>
      </c>
      <c r="F9" s="58"/>
      <c r="G9" s="96">
        <v>115773</v>
      </c>
      <c r="H9" s="58"/>
      <c r="I9" s="96">
        <v>110000</v>
      </c>
      <c r="J9" s="58"/>
      <c r="K9" s="96">
        <v>115773</v>
      </c>
      <c r="L9" s="58"/>
      <c r="M9" s="96"/>
      <c r="N9" s="58"/>
      <c r="O9" s="125">
        <f>K9/G9-1</f>
        <v>0</v>
      </c>
    </row>
    <row r="10" spans="1:15" s="53" customFormat="1" ht="13.5">
      <c r="A10" s="1"/>
      <c r="B10" s="10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125"/>
    </row>
    <row r="11" spans="1:15" s="53" customFormat="1" ht="13.5">
      <c r="A11" s="1" t="s">
        <v>18</v>
      </c>
      <c r="B11" s="10"/>
      <c r="C11" s="96">
        <v>3000</v>
      </c>
      <c r="D11" s="58"/>
      <c r="E11" s="96">
        <v>4668</v>
      </c>
      <c r="F11" s="58"/>
      <c r="G11" s="96">
        <v>3000</v>
      </c>
      <c r="H11" s="58"/>
      <c r="I11" s="96">
        <v>4600</v>
      </c>
      <c r="J11" s="58"/>
      <c r="K11" s="96">
        <v>3000</v>
      </c>
      <c r="L11" s="58"/>
      <c r="M11" s="96"/>
      <c r="N11" s="58"/>
      <c r="O11" s="125">
        <f aca="true" t="shared" si="0" ref="O11:O34">K11/G11-1</f>
        <v>0</v>
      </c>
    </row>
    <row r="12" spans="1:15" s="129" customFormat="1" ht="13.5">
      <c r="A12" s="15"/>
      <c r="B12" s="21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128"/>
    </row>
    <row r="13" spans="1:15" s="53" customFormat="1" ht="13.5">
      <c r="A13" s="1" t="s">
        <v>7</v>
      </c>
      <c r="B13" s="10"/>
      <c r="C13" s="96">
        <v>155540</v>
      </c>
      <c r="D13" s="58"/>
      <c r="E13" s="96">
        <v>155574</v>
      </c>
      <c r="F13" s="58"/>
      <c r="G13" s="96">
        <v>155456</v>
      </c>
      <c r="H13" s="58"/>
      <c r="I13" s="96">
        <v>155389</v>
      </c>
      <c r="J13" s="58"/>
      <c r="K13" s="96">
        <v>155350</v>
      </c>
      <c r="L13" s="58"/>
      <c r="M13" s="96"/>
      <c r="N13" s="58"/>
      <c r="O13" s="125">
        <f t="shared" si="0"/>
        <v>-0.0006818649650062181</v>
      </c>
    </row>
    <row r="14" spans="1:15" s="129" customFormat="1" ht="13.5">
      <c r="A14" s="15"/>
      <c r="B14" s="21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128"/>
    </row>
    <row r="15" spans="1:15" s="53" customFormat="1" ht="13.5">
      <c r="A15" s="1" t="s">
        <v>140</v>
      </c>
      <c r="B15" s="10"/>
      <c r="C15" s="96">
        <v>2001</v>
      </c>
      <c r="D15" s="58"/>
      <c r="E15" s="96">
        <v>2001</v>
      </c>
      <c r="F15" s="58"/>
      <c r="G15" s="96">
        <v>4400</v>
      </c>
      <c r="H15" s="58"/>
      <c r="I15" s="96">
        <v>4000</v>
      </c>
      <c r="J15" s="58"/>
      <c r="K15" s="96">
        <v>4000</v>
      </c>
      <c r="L15" s="58"/>
      <c r="M15" s="96"/>
      <c r="N15" s="58"/>
      <c r="O15" s="125">
        <f t="shared" si="0"/>
        <v>-0.09090909090909094</v>
      </c>
    </row>
    <row r="16" spans="1:15" s="129" customFormat="1" ht="13.5">
      <c r="A16" s="15"/>
      <c r="B16" s="21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128"/>
    </row>
    <row r="17" spans="1:15" s="53" customFormat="1" ht="13.5">
      <c r="A17" s="1" t="s">
        <v>20</v>
      </c>
      <c r="B17" s="10"/>
      <c r="C17" s="96">
        <v>14514</v>
      </c>
      <c r="D17" s="58"/>
      <c r="E17" s="96">
        <v>14514</v>
      </c>
      <c r="F17" s="58"/>
      <c r="G17" s="96">
        <v>14514</v>
      </c>
      <c r="H17" s="58"/>
      <c r="I17" s="96">
        <v>16691</v>
      </c>
      <c r="J17" s="58"/>
      <c r="K17" s="96">
        <v>16690</v>
      </c>
      <c r="L17" s="58"/>
      <c r="M17" s="96"/>
      <c r="N17" s="58"/>
      <c r="O17" s="125">
        <f t="shared" si="0"/>
        <v>0.14992421110651777</v>
      </c>
    </row>
    <row r="18" spans="1:15" s="129" customFormat="1" ht="13.5">
      <c r="A18" s="15"/>
      <c r="B18" s="21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128"/>
    </row>
    <row r="19" spans="1:15" s="53" customFormat="1" ht="13.5">
      <c r="A19" s="1" t="s">
        <v>8</v>
      </c>
      <c r="B19" s="10"/>
      <c r="C19" s="96">
        <v>1500</v>
      </c>
      <c r="D19" s="58"/>
      <c r="E19" s="96">
        <v>1086</v>
      </c>
      <c r="F19" s="58"/>
      <c r="G19" s="96">
        <v>1300</v>
      </c>
      <c r="H19" s="58"/>
      <c r="I19" s="96">
        <v>1100</v>
      </c>
      <c r="J19" s="58"/>
      <c r="K19" s="96">
        <v>1200</v>
      </c>
      <c r="L19" s="58"/>
      <c r="M19" s="96"/>
      <c r="N19" s="58"/>
      <c r="O19" s="125">
        <f t="shared" si="0"/>
        <v>-0.07692307692307687</v>
      </c>
    </row>
    <row r="20" spans="1:15" s="129" customFormat="1" ht="13.5">
      <c r="A20" s="15"/>
      <c r="B20" s="21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128"/>
    </row>
    <row r="21" spans="1:15" s="53" customFormat="1" ht="13.5">
      <c r="A21" s="1" t="s">
        <v>13</v>
      </c>
      <c r="B21" s="10"/>
      <c r="C21" s="96">
        <v>4500</v>
      </c>
      <c r="D21" s="58"/>
      <c r="E21" s="96">
        <v>5103</v>
      </c>
      <c r="F21" s="58"/>
      <c r="G21" s="96">
        <v>3000</v>
      </c>
      <c r="H21" s="58"/>
      <c r="I21" s="96">
        <v>3800</v>
      </c>
      <c r="J21" s="58"/>
      <c r="K21" s="96">
        <v>4000</v>
      </c>
      <c r="L21" s="58"/>
      <c r="M21" s="96"/>
      <c r="N21" s="58"/>
      <c r="O21" s="125">
        <f t="shared" si="0"/>
        <v>0.33333333333333326</v>
      </c>
    </row>
    <row r="22" spans="1:15" s="129" customFormat="1" ht="13.5">
      <c r="A22" s="15"/>
      <c r="B22" s="21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128"/>
    </row>
    <row r="23" spans="1:15" s="53" customFormat="1" ht="13.5">
      <c r="A23" s="1" t="s">
        <v>151</v>
      </c>
      <c r="B23" s="10"/>
      <c r="C23" s="96">
        <v>0</v>
      </c>
      <c r="D23" s="58"/>
      <c r="E23" s="96">
        <v>44800</v>
      </c>
      <c r="F23" s="58"/>
      <c r="G23" s="96">
        <v>67200</v>
      </c>
      <c r="H23" s="58"/>
      <c r="I23" s="96">
        <v>67200</v>
      </c>
      <c r="J23" s="58"/>
      <c r="K23" s="96">
        <v>67200</v>
      </c>
      <c r="L23" s="58"/>
      <c r="M23" s="96"/>
      <c r="N23" s="58"/>
      <c r="O23" s="125">
        <f t="shared" si="0"/>
        <v>0</v>
      </c>
    </row>
    <row r="24" spans="1:15" s="53" customFormat="1" ht="13.5">
      <c r="A24" s="1" t="s">
        <v>10</v>
      </c>
      <c r="B24" s="10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125"/>
    </row>
    <row r="25" spans="1:15" s="53" customFormat="1" ht="13.5">
      <c r="A25" s="1" t="s">
        <v>9</v>
      </c>
      <c r="B25" s="10"/>
      <c r="C25" s="96">
        <v>500</v>
      </c>
      <c r="D25" s="58"/>
      <c r="E25" s="96">
        <v>434</v>
      </c>
      <c r="F25" s="58"/>
      <c r="G25" s="96">
        <v>500</v>
      </c>
      <c r="H25" s="58"/>
      <c r="I25" s="96">
        <v>500</v>
      </c>
      <c r="J25" s="58"/>
      <c r="K25" s="96">
        <v>500</v>
      </c>
      <c r="L25" s="58"/>
      <c r="M25" s="96"/>
      <c r="N25" s="58"/>
      <c r="O25" s="125">
        <f t="shared" si="0"/>
        <v>0</v>
      </c>
    </row>
    <row r="26" spans="1:15" s="129" customFormat="1" ht="13.5">
      <c r="A26" s="15"/>
      <c r="B26" s="21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128"/>
    </row>
    <row r="27" spans="1:15" s="53" customFormat="1" ht="13.5">
      <c r="A27" s="1" t="s">
        <v>149</v>
      </c>
      <c r="B27" s="10"/>
      <c r="C27" s="96">
        <v>1500</v>
      </c>
      <c r="D27" s="58"/>
      <c r="E27" s="96">
        <v>1535</v>
      </c>
      <c r="F27" s="58"/>
      <c r="G27" s="96">
        <v>1500</v>
      </c>
      <c r="H27" s="58"/>
      <c r="I27" s="96">
        <v>1500</v>
      </c>
      <c r="J27" s="58"/>
      <c r="K27" s="96">
        <v>1500</v>
      </c>
      <c r="L27" s="58"/>
      <c r="M27" s="96"/>
      <c r="N27" s="58"/>
      <c r="O27" s="125">
        <f t="shared" si="0"/>
        <v>0</v>
      </c>
    </row>
    <row r="28" spans="1:15" s="129" customFormat="1" ht="13.5">
      <c r="A28" s="15"/>
      <c r="B28" s="21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128"/>
    </row>
    <row r="29" spans="1:15" s="53" customFormat="1" ht="13.5">
      <c r="A29" s="1" t="s">
        <v>21</v>
      </c>
      <c r="B29" s="10"/>
      <c r="C29" s="96">
        <v>2500</v>
      </c>
      <c r="D29" s="58"/>
      <c r="E29" s="96">
        <v>2975</v>
      </c>
      <c r="F29" s="58"/>
      <c r="G29" s="96">
        <v>2500</v>
      </c>
      <c r="H29" s="58"/>
      <c r="I29" s="96">
        <v>3620</v>
      </c>
      <c r="J29" s="58"/>
      <c r="K29" s="96">
        <v>2500</v>
      </c>
      <c r="L29" s="58"/>
      <c r="M29" s="96"/>
      <c r="N29" s="58"/>
      <c r="O29" s="125">
        <f t="shared" si="0"/>
        <v>0</v>
      </c>
    </row>
    <row r="30" spans="1:15" s="129" customFormat="1" ht="13.5">
      <c r="A30" s="15"/>
      <c r="B30" s="21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128"/>
    </row>
    <row r="31" spans="1:15" s="53" customFormat="1" ht="13.5">
      <c r="A31" s="1" t="s">
        <v>17</v>
      </c>
      <c r="B31" s="10"/>
      <c r="C31" s="96">
        <v>23400</v>
      </c>
      <c r="D31" s="58"/>
      <c r="E31" s="96">
        <v>24130</v>
      </c>
      <c r="F31" s="58"/>
      <c r="G31" s="96">
        <v>24000</v>
      </c>
      <c r="H31" s="58"/>
      <c r="I31" s="96">
        <v>28503</v>
      </c>
      <c r="J31" s="58"/>
      <c r="K31" s="96">
        <v>25000</v>
      </c>
      <c r="L31" s="58"/>
      <c r="M31" s="96"/>
      <c r="N31" s="58"/>
      <c r="O31" s="125">
        <f t="shared" si="0"/>
        <v>0.04166666666666674</v>
      </c>
    </row>
    <row r="32" spans="1:15" s="53" customFormat="1" ht="13.5">
      <c r="A32" s="10"/>
      <c r="B32" s="10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125"/>
    </row>
    <row r="33" spans="1:15" s="129" customFormat="1" ht="13.5">
      <c r="A33" s="21"/>
      <c r="B33" s="21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128"/>
    </row>
    <row r="34" spans="1:15" s="53" customFormat="1" ht="14.25" thickBot="1">
      <c r="A34" s="1" t="s">
        <v>11</v>
      </c>
      <c r="B34" s="10"/>
      <c r="C34" s="27">
        <f>SUM(C9:C31)</f>
        <v>329728</v>
      </c>
      <c r="D34" s="8"/>
      <c r="E34" s="27">
        <f>SUM(E9:E31)</f>
        <v>367820</v>
      </c>
      <c r="F34" s="8"/>
      <c r="G34" s="27">
        <f>SUM(G9:G31)</f>
        <v>393143</v>
      </c>
      <c r="H34" s="8"/>
      <c r="I34" s="27">
        <f>SUM(I9:I31)</f>
        <v>396903</v>
      </c>
      <c r="J34" s="8"/>
      <c r="K34" s="27">
        <f>SUM(K9:K31)</f>
        <v>396713</v>
      </c>
      <c r="L34" s="8"/>
      <c r="M34" s="27">
        <f>SUM(M9:M31)</f>
        <v>0</v>
      </c>
      <c r="N34" s="8"/>
      <c r="O34" s="125">
        <f t="shared" si="0"/>
        <v>0.009080665304990854</v>
      </c>
    </row>
    <row r="35" ht="12.75" thickTop="1"/>
    <row r="37" spans="1:13" ht="12">
      <c r="A37" s="21"/>
      <c r="B37" s="121"/>
      <c r="C37" s="58"/>
      <c r="G37" s="58"/>
      <c r="H37" s="58"/>
      <c r="I37" s="58"/>
      <c r="J37" s="58"/>
      <c r="K37" s="58"/>
      <c r="L37" s="58"/>
      <c r="M37" s="58"/>
    </row>
    <row r="38" spans="1:13" ht="12">
      <c r="A38" s="121"/>
      <c r="B38" s="21"/>
      <c r="C38" s="58"/>
      <c r="G38" s="58"/>
      <c r="H38" s="58"/>
      <c r="I38" s="58"/>
      <c r="J38" s="58"/>
      <c r="K38" s="58"/>
      <c r="L38" s="58"/>
      <c r="M38" s="58"/>
    </row>
    <row r="39" spans="1:13" ht="12">
      <c r="A39" s="21"/>
      <c r="B39" s="121"/>
      <c r="C39" s="58"/>
      <c r="G39" s="58"/>
      <c r="H39" s="58"/>
      <c r="I39" s="58"/>
      <c r="J39" s="58"/>
      <c r="K39" s="58"/>
      <c r="L39" s="58"/>
      <c r="M39" s="58"/>
    </row>
    <row r="40" spans="1:13" ht="12">
      <c r="A40" s="21"/>
      <c r="B40" s="21"/>
      <c r="C40" s="58"/>
      <c r="G40" s="58"/>
      <c r="H40" s="58"/>
      <c r="I40" s="58"/>
      <c r="J40" s="58"/>
      <c r="K40" s="58"/>
      <c r="L40" s="58"/>
      <c r="M40" s="58"/>
    </row>
    <row r="41" spans="1:13" ht="12.75">
      <c r="A41" s="21"/>
      <c r="B41" s="17"/>
      <c r="C41" s="58"/>
      <c r="G41" s="58"/>
      <c r="H41" s="58"/>
      <c r="I41" s="58"/>
      <c r="J41" s="58"/>
      <c r="K41" s="58"/>
      <c r="L41" s="58"/>
      <c r="M41" s="58"/>
    </row>
    <row r="42" spans="1:13" ht="12.75">
      <c r="A42" s="17"/>
      <c r="B42" s="17"/>
      <c r="C42" s="58"/>
      <c r="G42" s="58"/>
      <c r="H42" s="58"/>
      <c r="I42" s="58"/>
      <c r="J42" s="58"/>
      <c r="K42" s="58"/>
      <c r="L42" s="58"/>
      <c r="M42" s="58"/>
    </row>
    <row r="43" spans="1:13" ht="12">
      <c r="A43" s="21"/>
      <c r="B43" s="21"/>
      <c r="C43" s="58"/>
      <c r="G43" s="58"/>
      <c r="H43" s="58"/>
      <c r="I43" s="58"/>
      <c r="J43" s="58"/>
      <c r="K43" s="58"/>
      <c r="L43" s="58"/>
      <c r="M43" s="58"/>
    </row>
    <row r="44" spans="1:13" ht="12">
      <c r="A44" s="21"/>
      <c r="B44" s="21"/>
      <c r="C44" s="58"/>
      <c r="G44" s="58"/>
      <c r="H44" s="58"/>
      <c r="I44" s="58"/>
      <c r="J44" s="58"/>
      <c r="K44" s="58"/>
      <c r="L44" s="58"/>
      <c r="M44" s="58"/>
    </row>
    <row r="45" spans="1:13" ht="12">
      <c r="A45" s="121"/>
      <c r="B45" s="21"/>
      <c r="C45" s="58"/>
      <c r="G45" s="58"/>
      <c r="H45" s="58"/>
      <c r="I45" s="58"/>
      <c r="J45" s="58"/>
      <c r="K45" s="58"/>
      <c r="L45" s="58"/>
      <c r="M45" s="58"/>
    </row>
    <row r="46" spans="1:13" ht="12">
      <c r="A46" s="21"/>
      <c r="B46" s="21"/>
      <c r="C46" s="58"/>
      <c r="G46" s="58"/>
      <c r="H46" s="58"/>
      <c r="I46" s="58"/>
      <c r="J46" s="58"/>
      <c r="K46" s="58"/>
      <c r="L46" s="58"/>
      <c r="M46" s="58"/>
    </row>
    <row r="47" spans="1:13" ht="12">
      <c r="A47" s="21"/>
      <c r="B47" s="21"/>
      <c r="C47" s="58"/>
      <c r="G47" s="58"/>
      <c r="H47" s="58"/>
      <c r="I47" s="58"/>
      <c r="J47" s="58"/>
      <c r="K47" s="58"/>
      <c r="L47" s="58"/>
      <c r="M47" s="58"/>
    </row>
    <row r="48" spans="1:15" ht="12">
      <c r="A48" s="21"/>
      <c r="B48" s="21"/>
      <c r="C48" s="58"/>
      <c r="G48" s="21"/>
      <c r="H48" s="21"/>
      <c r="I48" s="21"/>
      <c r="J48" s="21"/>
      <c r="K48" s="21"/>
      <c r="L48" s="21"/>
      <c r="M48" s="21"/>
      <c r="N48" s="21"/>
      <c r="O48" s="21"/>
    </row>
    <row r="49" spans="1:14" ht="12">
      <c r="A49" s="21"/>
      <c r="B49" s="21"/>
      <c r="C49" s="58"/>
      <c r="G49" s="122"/>
      <c r="H49" s="122"/>
      <c r="I49" s="122"/>
      <c r="J49" s="122"/>
      <c r="K49" s="122"/>
      <c r="L49" s="122"/>
      <c r="M49" s="122"/>
      <c r="N49" s="122"/>
    </row>
    <row r="50" spans="3:15" ht="12.75">
      <c r="C50" s="24"/>
      <c r="D50" s="123"/>
      <c r="E50" s="123"/>
      <c r="F50" s="123"/>
      <c r="G50" s="124"/>
      <c r="H50" s="124"/>
      <c r="I50" s="124"/>
      <c r="J50" s="124"/>
      <c r="K50" s="124"/>
      <c r="L50" s="124"/>
      <c r="M50" s="124"/>
      <c r="N50" s="124"/>
      <c r="O50" s="21"/>
    </row>
    <row r="51" spans="3:15" ht="12">
      <c r="C51" s="58"/>
      <c r="G51" s="58"/>
      <c r="H51" s="58"/>
      <c r="I51" s="58"/>
      <c r="J51" s="58"/>
      <c r="K51" s="58"/>
      <c r="L51" s="58"/>
      <c r="M51" s="58"/>
      <c r="O51" s="21"/>
    </row>
    <row r="52" spans="1:2" ht="12.75">
      <c r="A52" s="2"/>
      <c r="B52" s="2"/>
    </row>
    <row r="56" spans="1:2" ht="12.75">
      <c r="A56" s="1"/>
      <c r="B56" s="1"/>
    </row>
  </sheetData>
  <sheetProtection/>
  <printOptions horizontalCentered="1"/>
  <pageMargins left="0.25" right="0.25" top="0.5" bottom="0.5" header="0.5" footer="0.5"/>
  <pageSetup horizontalDpi="600" verticalDpi="600" orientation="landscape" r:id="rId1"/>
  <headerFooter alignWithMargins="0">
    <oddHeader>&amp;C&amp;"Arial,Bold"&amp;14VILLAGE OF POUND&amp;12 &amp;14 2014 PURPOSED REVENUES&amp;12
</oddHeader>
    <oddFooter>&amp;R2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" sqref="H1"/>
    </sheetView>
  </sheetViews>
  <sheetFormatPr defaultColWidth="9.140625" defaultRowHeight="12.75"/>
  <sheetData/>
  <sheetProtection/>
  <printOptions horizontalCentered="1" verticalCentered="1"/>
  <pageMargins left="0.5" right="0.5" top="0.5" bottom="0.5" header="0.5" footer="0.5"/>
  <pageSetup horizontalDpi="600" verticalDpi="600" orientation="landscape" r:id="rId2"/>
  <headerFooter alignWithMargins="0">
    <oddHeader>&amp;C&amp;"Arial,Bold"&amp;20 2014 REVENUE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2">
      <selection activeCell="J5" sqref="J5"/>
    </sheetView>
  </sheetViews>
  <sheetFormatPr defaultColWidth="9.140625" defaultRowHeight="12.75"/>
  <cols>
    <col min="1" max="1" width="29.00390625" style="10" bestFit="1" customWidth="1"/>
    <col min="2" max="2" width="12.140625" style="10" bestFit="1" customWidth="1"/>
    <col min="3" max="3" width="0.85546875" style="10" customWidth="1"/>
    <col min="4" max="4" width="12.140625" style="10" bestFit="1" customWidth="1"/>
    <col min="5" max="5" width="0.85546875" style="10" customWidth="1"/>
    <col min="6" max="6" width="12.140625" style="10" bestFit="1" customWidth="1"/>
    <col min="7" max="7" width="0.85546875" style="10" customWidth="1"/>
    <col min="8" max="8" width="12.140625" style="10" customWidth="1"/>
    <col min="9" max="9" width="0.85546875" style="10" customWidth="1"/>
    <col min="10" max="10" width="12.140625" style="10" customWidth="1"/>
    <col min="11" max="11" width="0.85546875" style="21" customWidth="1"/>
    <col min="12" max="12" width="9.57421875" style="10" customWidth="1"/>
  </cols>
  <sheetData>
    <row r="1" spans="1:12" ht="78" customHeight="1">
      <c r="A1" s="1"/>
      <c r="L1" s="113"/>
    </row>
    <row r="2" spans="1:12" s="53" customFormat="1" ht="13.5">
      <c r="A2" s="10"/>
      <c r="B2" s="115" t="s">
        <v>134</v>
      </c>
      <c r="C2" s="8"/>
      <c r="D2" s="115" t="s">
        <v>134</v>
      </c>
      <c r="E2" s="8"/>
      <c r="F2" s="115" t="s">
        <v>145</v>
      </c>
      <c r="G2" s="5"/>
      <c r="H2" s="32">
        <v>2013</v>
      </c>
      <c r="I2" s="5"/>
      <c r="J2" s="115" t="s">
        <v>187</v>
      </c>
      <c r="K2" s="115"/>
      <c r="L2" s="95" t="s">
        <v>15</v>
      </c>
    </row>
    <row r="3" spans="1:12" s="53" customFormat="1" ht="13.5">
      <c r="A3" s="10"/>
      <c r="B3" s="114" t="s">
        <v>129</v>
      </c>
      <c r="C3" s="8"/>
      <c r="D3" s="114" t="s">
        <v>192</v>
      </c>
      <c r="E3" s="8"/>
      <c r="F3" s="114" t="s">
        <v>129</v>
      </c>
      <c r="G3" s="16"/>
      <c r="H3" s="114" t="s">
        <v>148</v>
      </c>
      <c r="I3" s="16"/>
      <c r="J3" s="114" t="s">
        <v>120</v>
      </c>
      <c r="K3" s="32"/>
      <c r="L3" s="114" t="s">
        <v>16</v>
      </c>
    </row>
    <row r="4" spans="1:12" s="53" customFormat="1" ht="13.5">
      <c r="A4" s="10"/>
      <c r="B4" s="16"/>
      <c r="C4" s="8"/>
      <c r="D4" s="16"/>
      <c r="E4" s="8"/>
      <c r="F4" s="16"/>
      <c r="G4" s="16"/>
      <c r="H4" s="16"/>
      <c r="I4" s="16"/>
      <c r="J4" s="16"/>
      <c r="K4" s="16"/>
      <c r="L4" s="32"/>
    </row>
    <row r="5" spans="2:11" ht="12">
      <c r="B5" s="97"/>
      <c r="C5" s="58"/>
      <c r="D5" s="97"/>
      <c r="E5" s="58"/>
      <c r="F5" s="97"/>
      <c r="G5" s="97"/>
      <c r="H5" s="97"/>
      <c r="I5" s="97"/>
      <c r="J5" s="97"/>
      <c r="K5" s="58"/>
    </row>
    <row r="6" spans="1:12" s="46" customFormat="1" ht="13.5">
      <c r="A6" s="1" t="s">
        <v>0</v>
      </c>
      <c r="B6" s="96">
        <v>76214</v>
      </c>
      <c r="C6" s="58"/>
      <c r="D6" s="96">
        <v>71049</v>
      </c>
      <c r="E6" s="58"/>
      <c r="F6" s="96">
        <v>81600</v>
      </c>
      <c r="G6" s="97"/>
      <c r="H6" s="96">
        <v>72778</v>
      </c>
      <c r="I6" s="97"/>
      <c r="J6" s="96">
        <v>84902</v>
      </c>
      <c r="K6" s="58"/>
      <c r="L6" s="125">
        <f>J6/F6-1</f>
        <v>0.04046568627450986</v>
      </c>
    </row>
    <row r="7" spans="6:12" ht="12.75">
      <c r="F7" s="5"/>
      <c r="G7" s="5"/>
      <c r="H7" s="5"/>
      <c r="I7" s="5"/>
      <c r="J7" s="5"/>
      <c r="K7" s="8"/>
      <c r="L7" s="125"/>
    </row>
    <row r="8" spans="1:12" s="46" customFormat="1" ht="13.5">
      <c r="A8" s="1" t="s">
        <v>1</v>
      </c>
      <c r="B8" s="96">
        <v>60100</v>
      </c>
      <c r="C8" s="58"/>
      <c r="D8" s="96">
        <v>60536</v>
      </c>
      <c r="E8" s="58"/>
      <c r="F8" s="96">
        <v>62400</v>
      </c>
      <c r="G8" s="97"/>
      <c r="H8" s="96">
        <v>58907</v>
      </c>
      <c r="I8" s="97"/>
      <c r="J8" s="96">
        <v>63548</v>
      </c>
      <c r="K8" s="58"/>
      <c r="L8" s="125">
        <f>J8/F8-1</f>
        <v>0.01839743589743592</v>
      </c>
    </row>
    <row r="9" spans="6:12" ht="12.75">
      <c r="F9" s="5"/>
      <c r="G9" s="5"/>
      <c r="H9" s="5"/>
      <c r="I9" s="5"/>
      <c r="J9" s="5"/>
      <c r="K9" s="8"/>
      <c r="L9" s="125"/>
    </row>
    <row r="10" spans="1:12" s="46" customFormat="1" ht="13.5">
      <c r="A10" s="1" t="s">
        <v>127</v>
      </c>
      <c r="B10" s="96">
        <v>0</v>
      </c>
      <c r="C10" s="58"/>
      <c r="D10" s="96">
        <v>0</v>
      </c>
      <c r="E10" s="58"/>
      <c r="F10" s="96">
        <v>0</v>
      </c>
      <c r="G10" s="10"/>
      <c r="H10" s="96">
        <v>0</v>
      </c>
      <c r="I10" s="10"/>
      <c r="J10" s="96">
        <v>0</v>
      </c>
      <c r="K10" s="58"/>
      <c r="L10" s="125">
        <v>0</v>
      </c>
    </row>
    <row r="11" spans="1:12" ht="12">
      <c r="A11" s="116"/>
      <c r="F11" s="58"/>
      <c r="G11" s="58"/>
      <c r="H11" s="58"/>
      <c r="I11" s="58"/>
      <c r="J11" s="58"/>
      <c r="K11" s="58"/>
      <c r="L11" s="125"/>
    </row>
    <row r="12" spans="1:12" s="46" customFormat="1" ht="13.5">
      <c r="A12" s="1" t="s">
        <v>2</v>
      </c>
      <c r="B12" s="96">
        <v>59800</v>
      </c>
      <c r="C12" s="58"/>
      <c r="D12" s="96">
        <v>58757</v>
      </c>
      <c r="E12" s="58"/>
      <c r="F12" s="96">
        <v>60993</v>
      </c>
      <c r="G12" s="10"/>
      <c r="H12" s="96">
        <v>62759</v>
      </c>
      <c r="I12" s="10"/>
      <c r="J12" s="96">
        <v>64400</v>
      </c>
      <c r="K12" s="58"/>
      <c r="L12" s="125">
        <f>J12/F12-1</f>
        <v>0.05585886905054682</v>
      </c>
    </row>
    <row r="13" spans="6:12" ht="12.75">
      <c r="F13" s="5"/>
      <c r="G13" s="5"/>
      <c r="H13" s="5"/>
      <c r="I13" s="5"/>
      <c r="J13" s="5"/>
      <c r="K13" s="8"/>
      <c r="L13" s="125"/>
    </row>
    <row r="14" spans="1:12" s="46" customFormat="1" ht="13.5">
      <c r="A14" s="1" t="s">
        <v>128</v>
      </c>
      <c r="B14" s="96">
        <v>24750</v>
      </c>
      <c r="C14" s="58"/>
      <c r="D14" s="96">
        <v>29514</v>
      </c>
      <c r="E14" s="58"/>
      <c r="F14" s="96">
        <v>26350</v>
      </c>
      <c r="G14" s="10"/>
      <c r="H14" s="96">
        <v>19571</v>
      </c>
      <c r="I14" s="10"/>
      <c r="J14" s="96">
        <v>21200</v>
      </c>
      <c r="K14" s="58"/>
      <c r="L14" s="125">
        <f>J14/F14-1</f>
        <v>-0.1954459203036053</v>
      </c>
    </row>
    <row r="15" spans="6:12" ht="12.75">
      <c r="F15" s="5"/>
      <c r="G15" s="5"/>
      <c r="H15" s="5"/>
      <c r="I15" s="5"/>
      <c r="J15" s="5"/>
      <c r="K15" s="8"/>
      <c r="L15" s="125"/>
    </row>
    <row r="16" spans="1:12" s="46" customFormat="1" ht="13.5">
      <c r="A16" s="1" t="s">
        <v>126</v>
      </c>
      <c r="B16" s="96">
        <v>0</v>
      </c>
      <c r="C16" s="58"/>
      <c r="D16" s="96">
        <v>0</v>
      </c>
      <c r="E16" s="58"/>
      <c r="F16" s="96">
        <v>0</v>
      </c>
      <c r="G16" s="10"/>
      <c r="H16" s="96">
        <v>0</v>
      </c>
      <c r="I16" s="10"/>
      <c r="J16" s="96">
        <v>0</v>
      </c>
      <c r="K16" s="58"/>
      <c r="L16" s="125">
        <v>0</v>
      </c>
    </row>
    <row r="17" spans="2:12" ht="12.75">
      <c r="B17" s="21"/>
      <c r="D17" s="21"/>
      <c r="F17" s="5"/>
      <c r="G17" s="5"/>
      <c r="H17" s="5"/>
      <c r="I17" s="5"/>
      <c r="J17" s="5"/>
      <c r="K17" s="8"/>
      <c r="L17" s="125"/>
    </row>
    <row r="18" spans="1:12" s="46" customFormat="1" ht="13.5">
      <c r="A18" s="1" t="s">
        <v>3</v>
      </c>
      <c r="B18" s="96">
        <v>0</v>
      </c>
      <c r="C18" s="58"/>
      <c r="D18" s="96">
        <v>9598</v>
      </c>
      <c r="E18" s="58"/>
      <c r="F18" s="96">
        <v>16000</v>
      </c>
      <c r="G18" s="10"/>
      <c r="H18" s="96">
        <v>1553</v>
      </c>
      <c r="I18" s="10"/>
      <c r="J18" s="96">
        <v>18463</v>
      </c>
      <c r="K18" s="58"/>
      <c r="L18" s="125">
        <v>0</v>
      </c>
    </row>
    <row r="19" spans="6:12" ht="12.75">
      <c r="F19" s="5"/>
      <c r="G19" s="5"/>
      <c r="H19" s="5"/>
      <c r="I19" s="5"/>
      <c r="J19" s="5"/>
      <c r="K19" s="8"/>
      <c r="L19" s="125"/>
    </row>
    <row r="20" spans="1:12" ht="12.75">
      <c r="A20" s="1" t="s">
        <v>118</v>
      </c>
      <c r="B20" s="96">
        <v>101364</v>
      </c>
      <c r="D20" s="96">
        <v>76188</v>
      </c>
      <c r="F20" s="96">
        <v>78600</v>
      </c>
      <c r="G20" s="5"/>
      <c r="H20" s="96">
        <v>74846</v>
      </c>
      <c r="I20" s="97"/>
      <c r="J20" s="96">
        <v>77000</v>
      </c>
      <c r="K20" s="58"/>
      <c r="L20" s="125">
        <f>J20/F20-1</f>
        <v>-0.020356234096692072</v>
      </c>
    </row>
    <row r="21" spans="6:12" ht="12.75">
      <c r="F21" s="5"/>
      <c r="G21" s="5"/>
      <c r="H21" s="5"/>
      <c r="I21" s="5"/>
      <c r="J21" s="5"/>
      <c r="K21" s="8"/>
      <c r="L21" s="125"/>
    </row>
    <row r="22" spans="1:12" s="46" customFormat="1" ht="13.5">
      <c r="A22" s="1" t="s">
        <v>197</v>
      </c>
      <c r="B22" s="96">
        <v>0</v>
      </c>
      <c r="C22" s="58"/>
      <c r="D22" s="96">
        <v>50400</v>
      </c>
      <c r="E22" s="58"/>
      <c r="F22" s="96">
        <v>67200</v>
      </c>
      <c r="G22" s="10"/>
      <c r="H22" s="96">
        <v>67200</v>
      </c>
      <c r="I22" s="10"/>
      <c r="J22" s="96">
        <v>67200</v>
      </c>
      <c r="K22" s="58"/>
      <c r="L22" s="125">
        <v>0</v>
      </c>
    </row>
    <row r="23" spans="7:12" ht="12">
      <c r="G23" s="97"/>
      <c r="H23" s="97"/>
      <c r="I23" s="97"/>
      <c r="J23" s="97"/>
      <c r="K23" s="58"/>
      <c r="L23" s="125"/>
    </row>
    <row r="24" spans="2:12" ht="12">
      <c r="B24" s="97"/>
      <c r="C24" s="58"/>
      <c r="D24" s="97"/>
      <c r="E24" s="58"/>
      <c r="F24" s="97"/>
      <c r="G24" s="97"/>
      <c r="H24" s="97"/>
      <c r="I24" s="97"/>
      <c r="J24" s="97"/>
      <c r="K24" s="58"/>
      <c r="L24" s="125"/>
    </row>
    <row r="25" spans="1:12" ht="13.5" thickBot="1">
      <c r="A25" s="1" t="s">
        <v>14</v>
      </c>
      <c r="B25" s="27">
        <f>SUM(B6:B22)</f>
        <v>322228</v>
      </c>
      <c r="C25" s="8"/>
      <c r="D25" s="27">
        <f>SUM(D6:D22)</f>
        <v>356042</v>
      </c>
      <c r="E25" s="8"/>
      <c r="F25" s="27">
        <f>SUM(F6:F22)</f>
        <v>393143</v>
      </c>
      <c r="G25" s="8"/>
      <c r="H25" s="27">
        <f>SUM(H6:H22)</f>
        <v>357614</v>
      </c>
      <c r="I25" s="8"/>
      <c r="J25" s="27">
        <f>SUM(J6:J22)</f>
        <v>396713</v>
      </c>
      <c r="K25" s="8"/>
      <c r="L25" s="125">
        <f>J25/F25-1</f>
        <v>0.009080665304990854</v>
      </c>
    </row>
    <row r="26" spans="2:11" ht="12.75" thickTop="1">
      <c r="B26" s="97"/>
      <c r="C26" s="58"/>
      <c r="D26" s="58"/>
      <c r="E26" s="58"/>
      <c r="F26" s="97"/>
      <c r="G26" s="97"/>
      <c r="H26" s="97"/>
      <c r="I26" s="97"/>
      <c r="J26" s="97"/>
      <c r="K26" s="58"/>
    </row>
    <row r="37" ht="12">
      <c r="B37" s="97"/>
    </row>
    <row r="38" ht="12">
      <c r="B38" s="97"/>
    </row>
    <row r="39" ht="12">
      <c r="B39" s="97"/>
    </row>
    <row r="40" ht="12">
      <c r="B40" s="97"/>
    </row>
  </sheetData>
  <sheetProtection/>
  <printOptions/>
  <pageMargins left="0.2" right="0.2" top="0.5" bottom="0.5" header="0.5" footer="0.5"/>
  <pageSetup horizontalDpi="600" verticalDpi="600" orientation="landscape" r:id="rId1"/>
  <headerFooter alignWithMargins="0">
    <oddHeader>&amp;C&amp;"Arial,Bold"&amp;14VILLAGE OF POUND 2014 PURPOSED EXPENDITURES</oddHeader>
    <oddFooter>&amp;R3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" sqref="H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r:id="rId2"/>
  <headerFooter alignWithMargins="0">
    <oddHeader>&amp;C&amp;"Arial,Bold"&amp;18 2014 EXPENDITURES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1">
      <selection activeCell="L20" sqref="L20"/>
    </sheetView>
  </sheetViews>
  <sheetFormatPr defaultColWidth="9.140625" defaultRowHeight="12.75"/>
  <cols>
    <col min="1" max="1" width="32.57421875" style="0" customWidth="1"/>
    <col min="2" max="2" width="11.140625" style="6" bestFit="1" customWidth="1"/>
    <col min="3" max="3" width="0.85546875" style="18" customWidth="1"/>
    <col min="4" max="4" width="11.140625" style="18" bestFit="1" customWidth="1"/>
    <col min="5" max="5" width="0.85546875" style="18" customWidth="1"/>
    <col min="6" max="6" width="11.140625" style="0" bestFit="1" customWidth="1"/>
    <col min="7" max="7" width="0.85546875" style="0" customWidth="1"/>
    <col min="8" max="8" width="11.140625" style="94" bestFit="1" customWidth="1"/>
    <col min="9" max="9" width="0.85546875" style="0" customWidth="1"/>
    <col min="10" max="10" width="11.140625" style="6" bestFit="1" customWidth="1"/>
    <col min="11" max="11" width="0.85546875" style="6" customWidth="1"/>
    <col min="12" max="12" width="11.140625" style="6" customWidth="1"/>
    <col min="13" max="13" width="0.85546875" style="6" customWidth="1"/>
    <col min="14" max="14" width="9.8515625" style="0" bestFit="1" customWidth="1"/>
  </cols>
  <sheetData>
    <row r="1" spans="1:2" ht="18">
      <c r="A1" s="36" t="s">
        <v>0</v>
      </c>
      <c r="B1" s="37"/>
    </row>
    <row r="2" spans="2:14" ht="12.75" customHeight="1">
      <c r="B2" s="51"/>
      <c r="H2" s="95" t="s">
        <v>148</v>
      </c>
      <c r="J2" s="32">
        <v>2014</v>
      </c>
      <c r="N2" s="56" t="s">
        <v>15</v>
      </c>
    </row>
    <row r="3" spans="1:14" ht="13.5">
      <c r="A3" s="1"/>
      <c r="B3" s="59" t="s">
        <v>134</v>
      </c>
      <c r="C3" s="32"/>
      <c r="D3" s="32" t="s">
        <v>188</v>
      </c>
      <c r="E3" s="32"/>
      <c r="F3" s="59" t="s">
        <v>145</v>
      </c>
      <c r="G3" s="62"/>
      <c r="H3" s="59" t="s">
        <v>145</v>
      </c>
      <c r="I3" s="62"/>
      <c r="J3" s="32" t="s">
        <v>119</v>
      </c>
      <c r="K3" s="126"/>
      <c r="L3" s="126" t="s">
        <v>195</v>
      </c>
      <c r="M3" s="126"/>
      <c r="N3" s="54" t="s">
        <v>16</v>
      </c>
    </row>
    <row r="4" spans="1:2" ht="15">
      <c r="A4" s="43" t="s">
        <v>109</v>
      </c>
      <c r="B4"/>
    </row>
    <row r="5" spans="1:14" ht="12">
      <c r="A5" t="s">
        <v>108</v>
      </c>
      <c r="B5" s="70">
        <v>7500</v>
      </c>
      <c r="C5" s="79"/>
      <c r="D5" s="70">
        <v>6924</v>
      </c>
      <c r="E5" s="79"/>
      <c r="F5" s="12">
        <v>7500</v>
      </c>
      <c r="H5" s="70">
        <v>7500</v>
      </c>
      <c r="J5" s="12">
        <v>7500</v>
      </c>
      <c r="K5" s="7"/>
      <c r="L5" s="12"/>
      <c r="M5" s="7"/>
      <c r="N5" s="127">
        <f>J5/F5-1</f>
        <v>0</v>
      </c>
    </row>
    <row r="6" spans="1:14" ht="12">
      <c r="A6" t="s">
        <v>123</v>
      </c>
      <c r="B6" s="70">
        <v>19364</v>
      </c>
      <c r="C6" s="79"/>
      <c r="D6" s="70">
        <v>17937</v>
      </c>
      <c r="E6" s="79"/>
      <c r="F6" s="12">
        <v>20500</v>
      </c>
      <c r="H6" s="70">
        <v>17937</v>
      </c>
      <c r="J6" s="12">
        <v>19827</v>
      </c>
      <c r="K6" s="7"/>
      <c r="L6" s="12">
        <v>-673</v>
      </c>
      <c r="M6" s="7"/>
      <c r="N6" s="127">
        <f aca="true" t="shared" si="0" ref="N6:N42">J6/F6-1</f>
        <v>-0.032829268292682956</v>
      </c>
    </row>
    <row r="7" spans="1:14" ht="12">
      <c r="A7" s="52" t="s">
        <v>142</v>
      </c>
      <c r="B7" s="70">
        <v>25000</v>
      </c>
      <c r="C7" s="79"/>
      <c r="D7" s="70">
        <v>8933</v>
      </c>
      <c r="E7" s="79"/>
      <c r="F7" s="12">
        <v>14000</v>
      </c>
      <c r="H7" s="70">
        <v>9000</v>
      </c>
      <c r="J7" s="12">
        <v>12800</v>
      </c>
      <c r="K7" s="7"/>
      <c r="L7" s="12">
        <v>2800</v>
      </c>
      <c r="M7" s="7"/>
      <c r="N7" s="127">
        <f t="shared" si="0"/>
        <v>-0.08571428571428574</v>
      </c>
    </row>
    <row r="8" spans="1:14" ht="12">
      <c r="A8" s="52" t="s">
        <v>141</v>
      </c>
      <c r="B8" s="70">
        <v>0</v>
      </c>
      <c r="C8" s="79"/>
      <c r="D8" s="70">
        <v>13362</v>
      </c>
      <c r="E8" s="79"/>
      <c r="F8" s="12">
        <v>14000</v>
      </c>
      <c r="H8" s="70">
        <v>14083</v>
      </c>
      <c r="J8" s="12">
        <v>15400</v>
      </c>
      <c r="K8" s="7"/>
      <c r="L8" s="12">
        <v>400</v>
      </c>
      <c r="M8" s="7"/>
      <c r="N8" s="127">
        <f t="shared" si="0"/>
        <v>0.10000000000000009</v>
      </c>
    </row>
    <row r="9" spans="1:14" ht="12.75">
      <c r="A9" s="33"/>
      <c r="B9" s="68">
        <f>SUM(B5:B8)</f>
        <v>51864</v>
      </c>
      <c r="C9" s="80"/>
      <c r="D9" s="68">
        <f>SUM(D5:D8)</f>
        <v>47156</v>
      </c>
      <c r="E9" s="80"/>
      <c r="F9" s="5">
        <f>SUM(F5:F8)</f>
        <v>56000</v>
      </c>
      <c r="H9" s="68">
        <f>SUM(H5:H8)</f>
        <v>48520</v>
      </c>
      <c r="J9" s="5">
        <f>SUM(J5:J8)</f>
        <v>55527</v>
      </c>
      <c r="K9" s="5"/>
      <c r="L9" s="5">
        <f>SUM(L5:L8)</f>
        <v>2527</v>
      </c>
      <c r="M9" s="5"/>
      <c r="N9" s="127">
        <f t="shared" si="0"/>
        <v>-0.008446428571428521</v>
      </c>
    </row>
    <row r="10" spans="1:14" ht="15">
      <c r="A10" s="43" t="s">
        <v>96</v>
      </c>
      <c r="B10" s="65"/>
      <c r="C10" s="79"/>
      <c r="D10" s="65"/>
      <c r="E10" s="79"/>
      <c r="F10" s="6"/>
      <c r="H10" s="65"/>
      <c r="N10" s="127"/>
    </row>
    <row r="11" spans="1:14" ht="12">
      <c r="A11" s="52" t="s">
        <v>97</v>
      </c>
      <c r="B11" s="70">
        <v>500</v>
      </c>
      <c r="C11" s="79"/>
      <c r="D11" s="70">
        <v>282</v>
      </c>
      <c r="E11" s="79"/>
      <c r="F11" s="12">
        <v>500</v>
      </c>
      <c r="H11" s="70">
        <v>325</v>
      </c>
      <c r="J11" s="12">
        <v>425</v>
      </c>
      <c r="K11" s="7"/>
      <c r="L11" s="12">
        <v>-75</v>
      </c>
      <c r="M11" s="7"/>
      <c r="N11" s="127">
        <f t="shared" si="0"/>
        <v>-0.15000000000000002</v>
      </c>
    </row>
    <row r="12" spans="1:14" ht="12">
      <c r="A12" s="52" t="s">
        <v>38</v>
      </c>
      <c r="B12" s="70">
        <v>1300</v>
      </c>
      <c r="C12" s="79"/>
      <c r="D12" s="70">
        <v>1246</v>
      </c>
      <c r="E12" s="79"/>
      <c r="F12" s="12">
        <v>3000</v>
      </c>
      <c r="H12" s="71">
        <v>1260</v>
      </c>
      <c r="J12" s="12">
        <v>1700</v>
      </c>
      <c r="K12" s="7"/>
      <c r="L12" s="12">
        <v>-300</v>
      </c>
      <c r="M12" s="7"/>
      <c r="N12" s="127">
        <f t="shared" si="0"/>
        <v>-0.43333333333333335</v>
      </c>
    </row>
    <row r="13" spans="1:14" ht="12">
      <c r="A13" s="52" t="s">
        <v>189</v>
      </c>
      <c r="B13" s="70">
        <v>1900</v>
      </c>
      <c r="C13" s="79"/>
      <c r="D13" s="70">
        <v>1476</v>
      </c>
      <c r="E13" s="79"/>
      <c r="F13" s="12">
        <v>1800</v>
      </c>
      <c r="H13" s="70">
        <v>1488</v>
      </c>
      <c r="J13" s="12">
        <v>1700</v>
      </c>
      <c r="K13" s="7"/>
      <c r="L13" s="12">
        <v>-100</v>
      </c>
      <c r="M13" s="7"/>
      <c r="N13" s="127">
        <f t="shared" si="0"/>
        <v>-0.05555555555555558</v>
      </c>
    </row>
    <row r="14" spans="1:14" ht="12">
      <c r="A14" s="52" t="s">
        <v>76</v>
      </c>
      <c r="B14" s="70">
        <v>500</v>
      </c>
      <c r="C14" s="79"/>
      <c r="D14" s="70">
        <v>386</v>
      </c>
      <c r="E14" s="79"/>
      <c r="F14" s="12">
        <v>500</v>
      </c>
      <c r="H14" s="70">
        <v>538</v>
      </c>
      <c r="J14" s="12">
        <v>600</v>
      </c>
      <c r="K14" s="7"/>
      <c r="L14" s="12"/>
      <c r="M14" s="7"/>
      <c r="N14" s="127">
        <f t="shared" si="0"/>
        <v>0.19999999999999996</v>
      </c>
    </row>
    <row r="15" spans="1:14" ht="12">
      <c r="A15" s="52" t="s">
        <v>190</v>
      </c>
      <c r="B15" s="70">
        <v>1150</v>
      </c>
      <c r="C15" s="79"/>
      <c r="D15" s="70">
        <v>1395</v>
      </c>
      <c r="E15" s="79"/>
      <c r="F15" s="12">
        <v>1000</v>
      </c>
      <c r="H15" s="70">
        <v>755</v>
      </c>
      <c r="J15" s="12">
        <v>1000</v>
      </c>
      <c r="K15" s="7"/>
      <c r="L15" s="12"/>
      <c r="M15" s="7"/>
      <c r="N15" s="127">
        <f t="shared" si="0"/>
        <v>0</v>
      </c>
    </row>
    <row r="16" spans="1:14" ht="12">
      <c r="A16" s="52" t="s">
        <v>122</v>
      </c>
      <c r="B16" s="70">
        <v>1300</v>
      </c>
      <c r="C16" s="79"/>
      <c r="D16" s="70">
        <v>1271</v>
      </c>
      <c r="E16" s="79"/>
      <c r="F16" s="12">
        <v>1500</v>
      </c>
      <c r="H16" s="70">
        <v>1163</v>
      </c>
      <c r="J16" s="12">
        <v>1300</v>
      </c>
      <c r="K16" s="7"/>
      <c r="L16" s="12"/>
      <c r="M16" s="7"/>
      <c r="N16" s="127">
        <f t="shared" si="0"/>
        <v>-0.1333333333333333</v>
      </c>
    </row>
    <row r="17" spans="1:14" ht="12">
      <c r="A17" s="52" t="s">
        <v>98</v>
      </c>
      <c r="B17" s="70">
        <v>300</v>
      </c>
      <c r="C17" s="79"/>
      <c r="D17" s="70">
        <v>225</v>
      </c>
      <c r="E17" s="79"/>
      <c r="F17" s="12">
        <v>300</v>
      </c>
      <c r="H17" s="70">
        <v>225</v>
      </c>
      <c r="J17" s="12">
        <v>300</v>
      </c>
      <c r="K17" s="7"/>
      <c r="L17" s="12"/>
      <c r="M17" s="7"/>
      <c r="N17" s="127">
        <f t="shared" si="0"/>
        <v>0</v>
      </c>
    </row>
    <row r="18" spans="1:14" ht="12">
      <c r="A18" s="52" t="s">
        <v>99</v>
      </c>
      <c r="B18" s="70">
        <v>400</v>
      </c>
      <c r="C18" s="79"/>
      <c r="D18" s="70">
        <v>219</v>
      </c>
      <c r="E18" s="79"/>
      <c r="F18" s="12">
        <v>500</v>
      </c>
      <c r="H18" s="70">
        <v>250</v>
      </c>
      <c r="J18" s="12">
        <v>350</v>
      </c>
      <c r="K18" s="7"/>
      <c r="L18" s="12">
        <v>-50</v>
      </c>
      <c r="M18" s="7"/>
      <c r="N18" s="127">
        <f t="shared" si="0"/>
        <v>-0.30000000000000004</v>
      </c>
    </row>
    <row r="19" spans="1:14" ht="12">
      <c r="A19" s="52" t="s">
        <v>100</v>
      </c>
      <c r="B19" s="70">
        <v>300</v>
      </c>
      <c r="C19" s="79"/>
      <c r="D19" s="70">
        <v>300</v>
      </c>
      <c r="E19" s="79"/>
      <c r="F19" s="12">
        <v>200</v>
      </c>
      <c r="H19" s="70">
        <v>305</v>
      </c>
      <c r="J19" s="12">
        <v>350</v>
      </c>
      <c r="K19" s="7"/>
      <c r="L19" s="12"/>
      <c r="M19" s="7"/>
      <c r="N19" s="127">
        <f t="shared" si="0"/>
        <v>0.75</v>
      </c>
    </row>
    <row r="20" spans="1:14" ht="12">
      <c r="A20" s="52" t="s">
        <v>101</v>
      </c>
      <c r="B20" s="70">
        <v>500</v>
      </c>
      <c r="C20" s="79"/>
      <c r="D20" s="70">
        <v>219</v>
      </c>
      <c r="E20" s="79"/>
      <c r="F20" s="12">
        <v>500</v>
      </c>
      <c r="H20" s="70">
        <v>250</v>
      </c>
      <c r="J20" s="12">
        <v>500</v>
      </c>
      <c r="K20" s="7"/>
      <c r="L20" s="12"/>
      <c r="M20" s="7"/>
      <c r="N20" s="127">
        <f t="shared" si="0"/>
        <v>0</v>
      </c>
    </row>
    <row r="21" spans="1:14" ht="12">
      <c r="A21" s="52" t="s">
        <v>121</v>
      </c>
      <c r="B21" s="70">
        <v>300</v>
      </c>
      <c r="C21" s="79"/>
      <c r="D21" s="70">
        <v>323</v>
      </c>
      <c r="E21" s="79"/>
      <c r="F21" s="12">
        <v>300</v>
      </c>
      <c r="H21" s="70">
        <v>609</v>
      </c>
      <c r="J21" s="12">
        <v>800</v>
      </c>
      <c r="K21" s="7"/>
      <c r="L21" s="12"/>
      <c r="M21" s="7"/>
      <c r="N21" s="127">
        <f t="shared" si="0"/>
        <v>1.6666666666666665</v>
      </c>
    </row>
    <row r="22" spans="1:14" ht="12">
      <c r="A22" s="52" t="s">
        <v>102</v>
      </c>
      <c r="B22" s="70">
        <v>200</v>
      </c>
      <c r="C22" s="79"/>
      <c r="D22" s="70">
        <v>156</v>
      </c>
      <c r="E22" s="79"/>
      <c r="F22" s="12">
        <v>250</v>
      </c>
      <c r="H22" s="70">
        <v>159</v>
      </c>
      <c r="J22" s="12">
        <v>200</v>
      </c>
      <c r="K22" s="7"/>
      <c r="L22" s="12">
        <v>-50</v>
      </c>
      <c r="M22" s="7"/>
      <c r="N22" s="127">
        <f t="shared" si="0"/>
        <v>-0.19999999999999996</v>
      </c>
    </row>
    <row r="23" spans="1:14" ht="12">
      <c r="A23" s="52" t="s">
        <v>135</v>
      </c>
      <c r="B23" s="70">
        <v>500</v>
      </c>
      <c r="C23" s="79"/>
      <c r="D23" s="70">
        <v>219</v>
      </c>
      <c r="E23" s="79"/>
      <c r="F23" s="12">
        <v>250</v>
      </c>
      <c r="H23" s="70">
        <v>150</v>
      </c>
      <c r="J23" s="12">
        <v>250</v>
      </c>
      <c r="K23" s="7"/>
      <c r="L23" s="12"/>
      <c r="M23" s="7"/>
      <c r="N23" s="127">
        <f t="shared" si="0"/>
        <v>0</v>
      </c>
    </row>
    <row r="24" spans="1:14" ht="12.75">
      <c r="A24" s="52"/>
      <c r="B24" s="68">
        <f>SUM(B11:B23)</f>
        <v>9150</v>
      </c>
      <c r="C24" s="80"/>
      <c r="D24" s="68">
        <f>SUM(D11:D23)</f>
        <v>7717</v>
      </c>
      <c r="E24" s="80"/>
      <c r="F24" s="5">
        <f>SUM(F11:F23)</f>
        <v>10600</v>
      </c>
      <c r="H24" s="68">
        <f>SUM(H11:H23)</f>
        <v>7477</v>
      </c>
      <c r="J24" s="5">
        <f>SUM(J11:J23)</f>
        <v>9475</v>
      </c>
      <c r="K24" s="5"/>
      <c r="L24" s="5">
        <f>SUM(L11:L23)</f>
        <v>-575</v>
      </c>
      <c r="M24" s="5"/>
      <c r="N24" s="127">
        <f t="shared" si="0"/>
        <v>-0.10613207547169812</v>
      </c>
    </row>
    <row r="25" spans="1:14" ht="15">
      <c r="A25" s="43" t="s">
        <v>25</v>
      </c>
      <c r="B25" s="65"/>
      <c r="C25" s="79"/>
      <c r="D25" s="65"/>
      <c r="E25" s="79"/>
      <c r="F25" s="6"/>
      <c r="H25" s="65"/>
      <c r="N25" s="127"/>
    </row>
    <row r="26" spans="1:14" ht="12">
      <c r="A26" s="52" t="s">
        <v>104</v>
      </c>
      <c r="B26" s="70">
        <v>3000</v>
      </c>
      <c r="C26" s="79"/>
      <c r="D26" s="70">
        <v>2821</v>
      </c>
      <c r="E26" s="79"/>
      <c r="F26" s="12">
        <v>3000</v>
      </c>
      <c r="H26" s="70">
        <v>2546</v>
      </c>
      <c r="J26" s="12">
        <v>3000</v>
      </c>
      <c r="K26" s="7"/>
      <c r="L26" s="12"/>
      <c r="M26" s="7"/>
      <c r="N26" s="127">
        <f t="shared" si="0"/>
        <v>0</v>
      </c>
    </row>
    <row r="27" spans="1:14" ht="12">
      <c r="A27" s="52" t="s">
        <v>105</v>
      </c>
      <c r="B27" s="70">
        <v>3500</v>
      </c>
      <c r="C27" s="79"/>
      <c r="D27" s="70">
        <v>3285</v>
      </c>
      <c r="E27" s="79"/>
      <c r="F27" s="12">
        <v>3500</v>
      </c>
      <c r="H27" s="70">
        <v>3085</v>
      </c>
      <c r="J27" s="12">
        <v>3500</v>
      </c>
      <c r="K27" s="7"/>
      <c r="L27" s="12"/>
      <c r="M27" s="7"/>
      <c r="N27" s="127">
        <f t="shared" si="0"/>
        <v>0</v>
      </c>
    </row>
    <row r="28" spans="1:14" ht="12">
      <c r="A28" s="52" t="s">
        <v>106</v>
      </c>
      <c r="B28" s="70">
        <v>2500</v>
      </c>
      <c r="C28" s="79"/>
      <c r="D28" s="70">
        <v>2498</v>
      </c>
      <c r="E28" s="79"/>
      <c r="F28" s="12">
        <v>2500</v>
      </c>
      <c r="H28" s="70">
        <v>3476</v>
      </c>
      <c r="J28" s="12">
        <v>4000</v>
      </c>
      <c r="K28" s="7"/>
      <c r="L28" s="12"/>
      <c r="M28" s="7"/>
      <c r="N28" s="127">
        <f t="shared" si="0"/>
        <v>0.6000000000000001</v>
      </c>
    </row>
    <row r="29" spans="1:14" ht="12">
      <c r="A29" s="52" t="s">
        <v>107</v>
      </c>
      <c r="B29" s="70">
        <v>2500</v>
      </c>
      <c r="C29" s="79"/>
      <c r="D29" s="70">
        <v>2424</v>
      </c>
      <c r="E29" s="79"/>
      <c r="F29" s="12">
        <v>2500</v>
      </c>
      <c r="H29" s="70">
        <v>2992</v>
      </c>
      <c r="J29" s="12">
        <v>3500</v>
      </c>
      <c r="K29" s="7"/>
      <c r="L29" s="12"/>
      <c r="M29" s="7"/>
      <c r="N29" s="127">
        <f t="shared" si="0"/>
        <v>0.3999999999999999</v>
      </c>
    </row>
    <row r="30" spans="1:14" ht="12.75">
      <c r="A30" s="52"/>
      <c r="B30" s="68">
        <f>SUM(B26:B29)</f>
        <v>11500</v>
      </c>
      <c r="C30" s="80"/>
      <c r="D30" s="68">
        <f>SUM(D26:D29)</f>
        <v>11028</v>
      </c>
      <c r="E30" s="80"/>
      <c r="F30" s="5">
        <f>SUM(F26:F29)</f>
        <v>11500</v>
      </c>
      <c r="H30" s="68">
        <f>SUM(H26:H29)</f>
        <v>12099</v>
      </c>
      <c r="J30" s="5">
        <f>SUM(J26:J29)</f>
        <v>14000</v>
      </c>
      <c r="K30" s="5"/>
      <c r="L30" s="5"/>
      <c r="M30" s="5"/>
      <c r="N30" s="127">
        <f t="shared" si="0"/>
        <v>0.21739130434782616</v>
      </c>
    </row>
    <row r="31" spans="1:14" ht="15">
      <c r="A31" s="43" t="s">
        <v>22</v>
      </c>
      <c r="B31" s="65"/>
      <c r="C31" s="79"/>
      <c r="D31" s="65"/>
      <c r="E31" s="79"/>
      <c r="F31" s="6"/>
      <c r="H31" s="65"/>
      <c r="N31" s="127"/>
    </row>
    <row r="32" spans="1:14" ht="12">
      <c r="A32" t="s">
        <v>22</v>
      </c>
      <c r="B32" s="70">
        <v>2000</v>
      </c>
      <c r="C32" s="79"/>
      <c r="D32" s="70">
        <v>1980</v>
      </c>
      <c r="E32" s="79"/>
      <c r="F32" s="12">
        <v>2000</v>
      </c>
      <c r="H32" s="70">
        <v>2100</v>
      </c>
      <c r="J32" s="12">
        <v>2500</v>
      </c>
      <c r="K32" s="7"/>
      <c r="L32" s="12"/>
      <c r="M32" s="7"/>
      <c r="N32" s="127">
        <f t="shared" si="0"/>
        <v>0.25</v>
      </c>
    </row>
    <row r="33" spans="1:14" ht="12">
      <c r="A33" s="52" t="s">
        <v>103</v>
      </c>
      <c r="B33" s="73">
        <v>200</v>
      </c>
      <c r="C33" s="79"/>
      <c r="D33" s="73">
        <v>200</v>
      </c>
      <c r="E33" s="79"/>
      <c r="F33" s="23">
        <v>200</v>
      </c>
      <c r="H33" s="73">
        <v>325</v>
      </c>
      <c r="J33" s="23">
        <v>350</v>
      </c>
      <c r="K33" s="7"/>
      <c r="L33" s="23"/>
      <c r="M33" s="7"/>
      <c r="N33" s="127">
        <f t="shared" si="0"/>
        <v>0.75</v>
      </c>
    </row>
    <row r="34" spans="1:14" ht="12.75">
      <c r="A34" s="52"/>
      <c r="B34" s="68">
        <f>SUM(B32:B33)</f>
        <v>2200</v>
      </c>
      <c r="C34" s="80"/>
      <c r="D34" s="68">
        <f>SUM(D32:D33)</f>
        <v>2180</v>
      </c>
      <c r="E34" s="80"/>
      <c r="F34" s="5">
        <f>SUM(F32:F33)</f>
        <v>2200</v>
      </c>
      <c r="H34" s="68">
        <f>SUM(H32:H33)</f>
        <v>2425</v>
      </c>
      <c r="J34" s="5">
        <f>SUM(J32:J33)</f>
        <v>2850</v>
      </c>
      <c r="K34" s="5"/>
      <c r="L34" s="5"/>
      <c r="M34" s="5"/>
      <c r="N34" s="127">
        <f t="shared" si="0"/>
        <v>0.2954545454545454</v>
      </c>
    </row>
    <row r="35" spans="1:14" ht="15">
      <c r="A35" s="43" t="s">
        <v>23</v>
      </c>
      <c r="B35" s="65"/>
      <c r="C35" s="79"/>
      <c r="D35" s="65"/>
      <c r="E35" s="79"/>
      <c r="F35" s="6"/>
      <c r="H35" s="65"/>
      <c r="N35" s="127"/>
    </row>
    <row r="36" spans="1:14" ht="12">
      <c r="A36" t="s">
        <v>124</v>
      </c>
      <c r="B36" s="70">
        <v>1000</v>
      </c>
      <c r="C36" s="79"/>
      <c r="D36" s="70">
        <v>2383</v>
      </c>
      <c r="E36" s="79"/>
      <c r="F36" s="12">
        <v>500</v>
      </c>
      <c r="H36" s="70">
        <v>1580</v>
      </c>
      <c r="J36" s="12">
        <v>2000</v>
      </c>
      <c r="K36" s="7"/>
      <c r="L36" s="12"/>
      <c r="M36" s="7"/>
      <c r="N36" s="127">
        <f t="shared" si="0"/>
        <v>3</v>
      </c>
    </row>
    <row r="37" spans="1:14" ht="12">
      <c r="A37" t="s">
        <v>125</v>
      </c>
      <c r="B37" s="70">
        <v>200</v>
      </c>
      <c r="C37" s="79"/>
      <c r="D37" s="70">
        <v>221</v>
      </c>
      <c r="E37" s="79"/>
      <c r="F37" s="12">
        <v>250</v>
      </c>
      <c r="H37" s="70">
        <v>477</v>
      </c>
      <c r="J37" s="12">
        <v>500</v>
      </c>
      <c r="K37" s="7"/>
      <c r="L37" s="12"/>
      <c r="M37" s="7"/>
      <c r="N37" s="127">
        <f t="shared" si="0"/>
        <v>1</v>
      </c>
    </row>
    <row r="38" spans="1:14" ht="12">
      <c r="A38" t="s">
        <v>136</v>
      </c>
      <c r="B38" s="70">
        <v>0</v>
      </c>
      <c r="C38" s="79"/>
      <c r="D38" s="70">
        <v>298</v>
      </c>
      <c r="E38" s="79"/>
      <c r="F38" s="12">
        <v>350</v>
      </c>
      <c r="H38" s="70">
        <v>100</v>
      </c>
      <c r="J38" s="12">
        <v>350</v>
      </c>
      <c r="K38" s="7"/>
      <c r="L38" s="12"/>
      <c r="M38" s="7"/>
      <c r="N38" s="127">
        <f t="shared" si="0"/>
        <v>0</v>
      </c>
    </row>
    <row r="39" spans="1:14" ht="12">
      <c r="A39" t="s">
        <v>95</v>
      </c>
      <c r="B39" s="70">
        <v>300</v>
      </c>
      <c r="C39" s="79"/>
      <c r="D39" s="70">
        <v>112</v>
      </c>
      <c r="E39" s="79"/>
      <c r="F39" s="12">
        <v>200</v>
      </c>
      <c r="H39" s="70">
        <v>100</v>
      </c>
      <c r="J39" s="12">
        <v>200</v>
      </c>
      <c r="K39" s="7"/>
      <c r="L39" s="12"/>
      <c r="M39" s="7"/>
      <c r="N39" s="127">
        <f t="shared" si="0"/>
        <v>0</v>
      </c>
    </row>
    <row r="40" spans="2:14" ht="12.75">
      <c r="B40" s="68">
        <f>SUM(B36:B39)</f>
        <v>1500</v>
      </c>
      <c r="C40" s="80"/>
      <c r="D40" s="68">
        <f>SUM(D36:D39)</f>
        <v>3014</v>
      </c>
      <c r="E40" s="80"/>
      <c r="F40" s="5">
        <f>SUM(F36:F39)</f>
        <v>1300</v>
      </c>
      <c r="H40" s="68">
        <f>SUM(H36:H39)</f>
        <v>2257</v>
      </c>
      <c r="J40" s="5">
        <f>SUM(J36:J39)</f>
        <v>3050</v>
      </c>
      <c r="K40" s="5"/>
      <c r="L40" s="5"/>
      <c r="M40" s="5"/>
      <c r="N40" s="127">
        <f t="shared" si="0"/>
        <v>1.3461538461538463</v>
      </c>
    </row>
    <row r="41" spans="2:14" ht="12.75">
      <c r="B41" s="68"/>
      <c r="C41" s="80"/>
      <c r="D41" s="68"/>
      <c r="E41" s="80"/>
      <c r="F41" s="68"/>
      <c r="H41" s="68"/>
      <c r="N41" s="127"/>
    </row>
    <row r="42" spans="1:14" ht="13.5" thickBot="1">
      <c r="A42" s="34" t="s">
        <v>137</v>
      </c>
      <c r="B42" s="42">
        <f>SUM(B9+B24+B30+B34+B40)</f>
        <v>76214</v>
      </c>
      <c r="C42" s="80"/>
      <c r="D42" s="42">
        <f>SUM(D9+D24+D30+D34+D40)</f>
        <v>71095</v>
      </c>
      <c r="E42" s="80"/>
      <c r="F42" s="42">
        <f>SUM(F9+F24+F30+F34+F40)</f>
        <v>81600</v>
      </c>
      <c r="H42" s="42">
        <f>SUM(H9+H24+H30+H34+H40)</f>
        <v>72778</v>
      </c>
      <c r="J42" s="42">
        <f>SUM(J9+J24+J30+J34+J40)</f>
        <v>84902</v>
      </c>
      <c r="K42" s="16"/>
      <c r="L42" s="42">
        <v>1952</v>
      </c>
      <c r="M42" s="16"/>
      <c r="N42" s="127">
        <f t="shared" si="0"/>
        <v>0.04046568627450986</v>
      </c>
    </row>
    <row r="43" spans="4:14" ht="12.75" thickTop="1">
      <c r="D43" s="6"/>
      <c r="H43"/>
      <c r="N43" s="127"/>
    </row>
    <row r="44" spans="4:14" ht="12">
      <c r="D44" s="6"/>
      <c r="H44"/>
      <c r="N44" s="127"/>
    </row>
  </sheetData>
  <sheetProtection/>
  <printOptions horizontalCentered="1"/>
  <pageMargins left="0.5" right="0.5" top="0.5" bottom="0.25" header="0.5" footer="0.5"/>
  <pageSetup horizontalDpi="600" verticalDpi="600" orientation="landscape" r:id="rId1"/>
  <headerFooter alignWithMargins="0">
    <oddFooter>&amp;R4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6">
      <selection activeCell="L31" sqref="L31"/>
    </sheetView>
  </sheetViews>
  <sheetFormatPr defaultColWidth="9.140625" defaultRowHeight="12.75"/>
  <cols>
    <col min="1" max="1" width="31.28125" style="0" customWidth="1"/>
    <col min="2" max="2" width="12.57421875" style="35" customWidth="1"/>
    <col min="3" max="3" width="0.85546875" style="83" customWidth="1"/>
    <col min="4" max="4" width="12.57421875" style="83" customWidth="1"/>
    <col min="5" max="5" width="0.85546875" style="83" customWidth="1"/>
    <col min="6" max="6" width="12.57421875" style="0" customWidth="1"/>
    <col min="7" max="7" width="0.85546875" style="13" customWidth="1"/>
    <col min="8" max="8" width="12.57421875" style="13" customWidth="1"/>
    <col min="9" max="9" width="0.85546875" style="13" customWidth="1"/>
    <col min="10" max="10" width="12.57421875" style="13" customWidth="1"/>
    <col min="11" max="11" width="0.85546875" style="13" customWidth="1"/>
    <col min="12" max="12" width="12.57421875" style="13" customWidth="1"/>
    <col min="13" max="13" width="0.85546875" style="13" customWidth="1"/>
    <col min="14" max="14" width="9.8515625" style="0" bestFit="1" customWidth="1"/>
  </cols>
  <sheetData>
    <row r="1" spans="1:13" s="36" customFormat="1" ht="18">
      <c r="A1" s="36" t="s">
        <v>65</v>
      </c>
      <c r="B1" s="37"/>
      <c r="C1" s="82"/>
      <c r="D1" s="82"/>
      <c r="E1" s="82"/>
      <c r="G1" s="88"/>
      <c r="H1" s="88"/>
      <c r="I1" s="88"/>
      <c r="J1" s="88"/>
      <c r="K1" s="88"/>
      <c r="L1" s="88"/>
      <c r="M1" s="88"/>
    </row>
    <row r="2" spans="8:14" ht="13.5">
      <c r="H2" s="95" t="s">
        <v>148</v>
      </c>
      <c r="J2" s="32">
        <v>2014</v>
      </c>
      <c r="N2" s="56" t="s">
        <v>15</v>
      </c>
    </row>
    <row r="3" spans="2:14" s="4" customFormat="1" ht="12.75" customHeight="1">
      <c r="B3" s="87">
        <v>2012</v>
      </c>
      <c r="C3" s="84"/>
      <c r="D3" s="87" t="s">
        <v>188</v>
      </c>
      <c r="E3" s="84"/>
      <c r="F3" s="87">
        <v>2013</v>
      </c>
      <c r="G3" s="89"/>
      <c r="H3" s="59" t="s">
        <v>145</v>
      </c>
      <c r="I3" s="89"/>
      <c r="J3" s="32" t="s">
        <v>119</v>
      </c>
      <c r="K3" s="89"/>
      <c r="L3" s="89" t="s">
        <v>195</v>
      </c>
      <c r="M3" s="89"/>
      <c r="N3" s="54" t="s">
        <v>16</v>
      </c>
    </row>
    <row r="4" spans="1:14" s="1" customFormat="1" ht="15">
      <c r="A4" s="43" t="s">
        <v>27</v>
      </c>
      <c r="B4" s="64"/>
      <c r="C4" s="85"/>
      <c r="D4" s="64"/>
      <c r="E4" s="85"/>
      <c r="F4" s="64"/>
      <c r="G4" s="85"/>
      <c r="H4" s="85"/>
      <c r="I4" s="85"/>
      <c r="J4" s="85"/>
      <c r="K4" s="85"/>
      <c r="L4" s="85"/>
      <c r="M4" s="85"/>
      <c r="N4"/>
    </row>
    <row r="5" spans="1:14" ht="12">
      <c r="A5" t="s">
        <v>50</v>
      </c>
      <c r="B5" s="12">
        <v>1700</v>
      </c>
      <c r="D5" s="61">
        <v>2369</v>
      </c>
      <c r="F5" s="61">
        <v>1700</v>
      </c>
      <c r="G5" s="83"/>
      <c r="H5" s="61">
        <v>2300</v>
      </c>
      <c r="I5" s="83"/>
      <c r="J5" s="61">
        <v>2300</v>
      </c>
      <c r="K5" s="83"/>
      <c r="L5" s="61"/>
      <c r="M5" s="83"/>
      <c r="N5" s="127">
        <f>J5/F5-1</f>
        <v>0.3529411764705883</v>
      </c>
    </row>
    <row r="6" spans="1:14" ht="12">
      <c r="A6" t="s">
        <v>25</v>
      </c>
      <c r="B6" s="12">
        <v>2500</v>
      </c>
      <c r="D6" s="61">
        <v>2000</v>
      </c>
      <c r="F6" s="61">
        <v>2500</v>
      </c>
      <c r="G6" s="83"/>
      <c r="H6" s="61">
        <v>2200</v>
      </c>
      <c r="I6" s="83"/>
      <c r="J6" s="61">
        <v>2500</v>
      </c>
      <c r="K6" s="83"/>
      <c r="L6" s="61"/>
      <c r="M6" s="83"/>
      <c r="N6" s="127">
        <f aca="true" t="shared" si="0" ref="N6:N30">J6/F6-1</f>
        <v>0</v>
      </c>
    </row>
    <row r="7" spans="1:14" ht="12">
      <c r="A7" t="s">
        <v>38</v>
      </c>
      <c r="B7" s="12">
        <v>3500</v>
      </c>
      <c r="D7" s="61">
        <v>2420</v>
      </c>
      <c r="F7" s="61">
        <v>3000</v>
      </c>
      <c r="G7" s="83"/>
      <c r="H7" s="61">
        <v>3083</v>
      </c>
      <c r="I7" s="83"/>
      <c r="J7" s="61">
        <v>3100</v>
      </c>
      <c r="K7" s="83"/>
      <c r="L7" s="61"/>
      <c r="M7" s="83"/>
      <c r="N7" s="127">
        <f t="shared" si="0"/>
        <v>0.03333333333333344</v>
      </c>
    </row>
    <row r="8" spans="1:14" ht="12">
      <c r="A8" t="s">
        <v>76</v>
      </c>
      <c r="B8" s="12">
        <v>400</v>
      </c>
      <c r="D8" s="61">
        <v>387</v>
      </c>
      <c r="F8" s="61">
        <v>400</v>
      </c>
      <c r="G8" s="83"/>
      <c r="H8" s="61">
        <v>404</v>
      </c>
      <c r="I8" s="83"/>
      <c r="J8" s="61">
        <v>450</v>
      </c>
      <c r="K8" s="83"/>
      <c r="L8" s="61"/>
      <c r="M8" s="83"/>
      <c r="N8" s="127">
        <f t="shared" si="0"/>
        <v>0.125</v>
      </c>
    </row>
    <row r="9" spans="1:14" ht="12">
      <c r="A9" t="s">
        <v>47</v>
      </c>
      <c r="B9" s="12">
        <v>200</v>
      </c>
      <c r="D9" s="61">
        <v>175</v>
      </c>
      <c r="F9" s="61">
        <v>200</v>
      </c>
      <c r="G9" s="83"/>
      <c r="H9" s="61">
        <v>194</v>
      </c>
      <c r="I9" s="83"/>
      <c r="J9" s="61">
        <v>200</v>
      </c>
      <c r="K9" s="83"/>
      <c r="L9" s="61"/>
      <c r="M9" s="83"/>
      <c r="N9" s="127">
        <f t="shared" si="0"/>
        <v>0</v>
      </c>
    </row>
    <row r="10" spans="1:14" ht="12">
      <c r="A10" t="s">
        <v>39</v>
      </c>
      <c r="B10" s="12">
        <v>600</v>
      </c>
      <c r="D10" s="61">
        <v>0</v>
      </c>
      <c r="F10" s="61">
        <v>600</v>
      </c>
      <c r="G10" s="83"/>
      <c r="H10" s="61">
        <v>539</v>
      </c>
      <c r="I10" s="83"/>
      <c r="J10" s="61">
        <v>600</v>
      </c>
      <c r="K10" s="83"/>
      <c r="L10" s="61"/>
      <c r="M10" s="83"/>
      <c r="N10" s="127">
        <f t="shared" si="0"/>
        <v>0</v>
      </c>
    </row>
    <row r="11" spans="1:14" ht="12">
      <c r="A11" t="s">
        <v>40</v>
      </c>
      <c r="B11" s="12">
        <v>1600</v>
      </c>
      <c r="D11" s="61">
        <v>3201</v>
      </c>
      <c r="F11" s="61">
        <v>3500</v>
      </c>
      <c r="G11" s="83"/>
      <c r="H11" s="61">
        <v>3707</v>
      </c>
      <c r="I11" s="83"/>
      <c r="J11" s="61">
        <v>3700</v>
      </c>
      <c r="K11" s="83"/>
      <c r="L11" s="61"/>
      <c r="M11" s="83"/>
      <c r="N11" s="127">
        <f t="shared" si="0"/>
        <v>0.05714285714285716</v>
      </c>
    </row>
    <row r="12" spans="1:14" ht="12">
      <c r="A12" t="s">
        <v>41</v>
      </c>
      <c r="B12" s="12">
        <v>900</v>
      </c>
      <c r="D12" s="61">
        <v>1362</v>
      </c>
      <c r="F12" s="61">
        <v>1000</v>
      </c>
      <c r="G12" s="83"/>
      <c r="H12" s="61">
        <v>1854</v>
      </c>
      <c r="I12" s="83"/>
      <c r="J12" s="61">
        <v>2000</v>
      </c>
      <c r="K12" s="83"/>
      <c r="L12" s="61"/>
      <c r="M12" s="83"/>
      <c r="N12" s="127">
        <f t="shared" si="0"/>
        <v>1</v>
      </c>
    </row>
    <row r="13" spans="1:14" ht="12">
      <c r="A13" t="s">
        <v>42</v>
      </c>
      <c r="B13" s="12">
        <v>400</v>
      </c>
      <c r="D13" s="61">
        <v>330</v>
      </c>
      <c r="F13" s="61">
        <v>200</v>
      </c>
      <c r="G13" s="83"/>
      <c r="H13" s="61">
        <v>33</v>
      </c>
      <c r="I13" s="83"/>
      <c r="J13" s="61">
        <v>200</v>
      </c>
      <c r="K13" s="83"/>
      <c r="L13" s="61"/>
      <c r="M13" s="83"/>
      <c r="N13" s="127">
        <f t="shared" si="0"/>
        <v>0</v>
      </c>
    </row>
    <row r="14" spans="1:14" ht="12">
      <c r="A14" t="s">
        <v>43</v>
      </c>
      <c r="B14" s="12">
        <v>300</v>
      </c>
      <c r="D14" s="61">
        <v>514</v>
      </c>
      <c r="F14" s="61">
        <v>500</v>
      </c>
      <c r="G14" s="83"/>
      <c r="H14" s="61">
        <v>150</v>
      </c>
      <c r="I14" s="83"/>
      <c r="J14" s="61">
        <v>300</v>
      </c>
      <c r="K14" s="83"/>
      <c r="L14" s="61"/>
      <c r="M14" s="83"/>
      <c r="N14" s="127">
        <f t="shared" si="0"/>
        <v>-0.4</v>
      </c>
    </row>
    <row r="15" spans="1:14" ht="12">
      <c r="A15" t="s">
        <v>44</v>
      </c>
      <c r="B15" s="12">
        <v>50</v>
      </c>
      <c r="D15" s="61">
        <v>25</v>
      </c>
      <c r="F15" s="61">
        <v>50</v>
      </c>
      <c r="G15" s="83"/>
      <c r="H15" s="61">
        <v>50</v>
      </c>
      <c r="I15" s="83"/>
      <c r="J15" s="61">
        <v>50</v>
      </c>
      <c r="K15" s="83"/>
      <c r="L15" s="61"/>
      <c r="M15" s="83"/>
      <c r="N15" s="127">
        <f t="shared" si="0"/>
        <v>0</v>
      </c>
    </row>
    <row r="16" spans="1:14" ht="12">
      <c r="A16" t="s">
        <v>114</v>
      </c>
      <c r="B16" s="12">
        <v>450</v>
      </c>
      <c r="D16" s="61">
        <v>440</v>
      </c>
      <c r="F16" s="61">
        <v>450</v>
      </c>
      <c r="G16" s="83"/>
      <c r="H16" s="61">
        <v>0</v>
      </c>
      <c r="I16" s="83"/>
      <c r="J16" s="61">
        <v>450</v>
      </c>
      <c r="K16" s="83"/>
      <c r="L16" s="61"/>
      <c r="M16" s="83"/>
      <c r="N16" s="127">
        <f t="shared" si="0"/>
        <v>0</v>
      </c>
    </row>
    <row r="17" spans="1:14" ht="12">
      <c r="A17" t="s">
        <v>115</v>
      </c>
      <c r="B17" s="12">
        <v>16000</v>
      </c>
      <c r="D17" s="61">
        <v>16387</v>
      </c>
      <c r="F17" s="61">
        <v>16500</v>
      </c>
      <c r="G17" s="83"/>
      <c r="H17" s="61">
        <v>15887</v>
      </c>
      <c r="I17" s="83"/>
      <c r="J17" s="61">
        <v>17000</v>
      </c>
      <c r="K17" s="83"/>
      <c r="L17" s="61">
        <v>-1000</v>
      </c>
      <c r="M17" s="83"/>
      <c r="N17" s="127">
        <f t="shared" si="0"/>
        <v>0.030303030303030276</v>
      </c>
    </row>
    <row r="18" spans="1:14" ht="12">
      <c r="A18" t="s">
        <v>45</v>
      </c>
      <c r="B18" s="12">
        <v>500</v>
      </c>
      <c r="D18" s="61">
        <v>400</v>
      </c>
      <c r="F18" s="61">
        <v>500</v>
      </c>
      <c r="G18" s="83"/>
      <c r="H18" s="61">
        <v>0</v>
      </c>
      <c r="I18" s="83"/>
      <c r="J18" s="61">
        <v>0</v>
      </c>
      <c r="K18" s="83"/>
      <c r="L18" s="61"/>
      <c r="M18" s="83"/>
      <c r="N18" s="127">
        <f t="shared" si="0"/>
        <v>-1</v>
      </c>
    </row>
    <row r="19" spans="1:14" ht="12">
      <c r="A19" t="s">
        <v>117</v>
      </c>
      <c r="B19" s="12">
        <v>2500</v>
      </c>
      <c r="D19" s="61">
        <v>2100</v>
      </c>
      <c r="F19" s="61">
        <v>2800</v>
      </c>
      <c r="G19" s="83"/>
      <c r="H19" s="61">
        <v>0</v>
      </c>
      <c r="I19" s="83"/>
      <c r="J19" s="61">
        <v>2000</v>
      </c>
      <c r="K19" s="83"/>
      <c r="L19" s="61"/>
      <c r="M19" s="83"/>
      <c r="N19" s="127">
        <f t="shared" si="0"/>
        <v>-0.2857142857142857</v>
      </c>
    </row>
    <row r="20" spans="1:14" ht="12">
      <c r="A20" t="s">
        <v>48</v>
      </c>
      <c r="B20" s="12">
        <v>26300</v>
      </c>
      <c r="D20" s="61">
        <v>26300</v>
      </c>
      <c r="F20" s="61">
        <v>26300</v>
      </c>
      <c r="G20" s="83"/>
      <c r="H20" s="61">
        <v>26300</v>
      </c>
      <c r="I20" s="83"/>
      <c r="J20" s="61">
        <v>26300</v>
      </c>
      <c r="K20" s="83"/>
      <c r="L20" s="61"/>
      <c r="M20" s="83"/>
      <c r="N20" s="127">
        <f t="shared" si="0"/>
        <v>0</v>
      </c>
    </row>
    <row r="21" spans="1:14" ht="12.75">
      <c r="A21" s="34" t="s">
        <v>49</v>
      </c>
      <c r="B21" s="5">
        <f>SUM(B5:B20)</f>
        <v>57900</v>
      </c>
      <c r="C21" s="85"/>
      <c r="D21" s="5">
        <f>SUM(D5:D20)</f>
        <v>58410</v>
      </c>
      <c r="E21" s="85"/>
      <c r="F21" s="5">
        <f>SUM(F5:F20)</f>
        <v>60200</v>
      </c>
      <c r="G21" s="85"/>
      <c r="H21" s="85">
        <f>SUM(H5:H20)</f>
        <v>56701</v>
      </c>
      <c r="I21" s="85"/>
      <c r="J21" s="85">
        <f>SUM(J5:J20)</f>
        <v>61150</v>
      </c>
      <c r="K21" s="85"/>
      <c r="L21" s="85">
        <v>-1000</v>
      </c>
      <c r="M21" s="85"/>
      <c r="N21" s="127">
        <f t="shared" si="0"/>
        <v>0.01578073089700993</v>
      </c>
    </row>
    <row r="22" spans="1:14" s="3" customFormat="1" ht="15">
      <c r="A22"/>
      <c r="B22" s="20"/>
      <c r="C22" s="86"/>
      <c r="D22" s="20"/>
      <c r="E22" s="86"/>
      <c r="F22" s="20"/>
      <c r="G22" s="86"/>
      <c r="H22" s="86"/>
      <c r="I22" s="86"/>
      <c r="J22" s="86"/>
      <c r="K22" s="86"/>
      <c r="L22" s="86"/>
      <c r="M22" s="86"/>
      <c r="N22" s="127"/>
    </row>
    <row r="23" spans="2:14" ht="12">
      <c r="B23" s="6"/>
      <c r="D23" s="6"/>
      <c r="F23" s="6"/>
      <c r="G23" s="83"/>
      <c r="H23" s="83"/>
      <c r="I23" s="83"/>
      <c r="J23" s="83"/>
      <c r="K23" s="83"/>
      <c r="L23" s="83"/>
      <c r="M23" s="83"/>
      <c r="N23" s="127"/>
    </row>
    <row r="24" spans="1:14" ht="15">
      <c r="A24" s="43" t="s">
        <v>66</v>
      </c>
      <c r="B24" s="6"/>
      <c r="D24" s="6"/>
      <c r="F24" s="6"/>
      <c r="G24" s="83"/>
      <c r="H24" s="83"/>
      <c r="I24" s="83"/>
      <c r="J24" s="83"/>
      <c r="K24" s="83"/>
      <c r="L24" s="83"/>
      <c r="M24" s="83"/>
      <c r="N24" s="127"/>
    </row>
    <row r="25" spans="1:14" ht="12">
      <c r="A25" t="s">
        <v>67</v>
      </c>
      <c r="B25" s="12">
        <v>2200</v>
      </c>
      <c r="D25" s="12">
        <v>2126</v>
      </c>
      <c r="F25" s="12">
        <v>2200</v>
      </c>
      <c r="G25" s="83"/>
      <c r="H25" s="61">
        <v>2206</v>
      </c>
      <c r="I25" s="83"/>
      <c r="J25" s="61">
        <v>2398</v>
      </c>
      <c r="K25" s="83"/>
      <c r="L25" s="61">
        <v>148</v>
      </c>
      <c r="M25" s="83"/>
      <c r="N25" s="127">
        <f t="shared" si="0"/>
        <v>0.09000000000000008</v>
      </c>
    </row>
    <row r="26" spans="1:14" s="1" customFormat="1" ht="12.75">
      <c r="A26" s="34" t="s">
        <v>49</v>
      </c>
      <c r="B26" s="5">
        <f>SUM(B25)</f>
        <v>2200</v>
      </c>
      <c r="C26" s="85"/>
      <c r="D26" s="5">
        <f>SUM(D25)</f>
        <v>2126</v>
      </c>
      <c r="E26" s="85"/>
      <c r="F26" s="5">
        <f>SUM(F25)</f>
        <v>2200</v>
      </c>
      <c r="G26" s="85"/>
      <c r="H26" s="85">
        <f>SUM(H25)</f>
        <v>2206</v>
      </c>
      <c r="I26" s="85"/>
      <c r="J26" s="85">
        <f>SUM(J25)</f>
        <v>2398</v>
      </c>
      <c r="K26" s="85"/>
      <c r="L26" s="85">
        <v>148</v>
      </c>
      <c r="M26" s="85"/>
      <c r="N26" s="127">
        <f t="shared" si="0"/>
        <v>0.09000000000000008</v>
      </c>
    </row>
    <row r="27" spans="2:14" ht="12">
      <c r="B27" s="60"/>
      <c r="D27" s="60"/>
      <c r="F27" s="60"/>
      <c r="G27" s="83"/>
      <c r="H27" s="83"/>
      <c r="I27" s="83"/>
      <c r="J27" s="83"/>
      <c r="K27" s="83"/>
      <c r="L27" s="83"/>
      <c r="M27" s="83"/>
      <c r="N27" s="127"/>
    </row>
    <row r="28" spans="2:14" ht="12">
      <c r="B28" s="60"/>
      <c r="D28" s="60"/>
      <c r="F28" s="60"/>
      <c r="G28" s="83"/>
      <c r="H28" s="83"/>
      <c r="I28" s="83"/>
      <c r="J28" s="83"/>
      <c r="K28" s="83"/>
      <c r="L28" s="83"/>
      <c r="M28" s="83"/>
      <c r="N28" s="127"/>
    </row>
    <row r="29" spans="2:14" ht="12">
      <c r="B29" s="60"/>
      <c r="D29" s="60"/>
      <c r="F29" s="60"/>
      <c r="G29" s="83"/>
      <c r="H29" s="83"/>
      <c r="I29" s="83"/>
      <c r="J29" s="83"/>
      <c r="K29" s="83"/>
      <c r="L29" s="83"/>
      <c r="M29" s="83"/>
      <c r="N29" s="127"/>
    </row>
    <row r="30" spans="1:14" s="46" customFormat="1" ht="14.25" thickBot="1">
      <c r="A30" s="44" t="s">
        <v>68</v>
      </c>
      <c r="B30" s="45">
        <f>SUM(B21+B26)</f>
        <v>60100</v>
      </c>
      <c r="C30" s="57"/>
      <c r="D30" s="45">
        <f>SUM(D21+D26)</f>
        <v>60536</v>
      </c>
      <c r="E30" s="57"/>
      <c r="F30" s="45">
        <f>SUM(F21+F26)</f>
        <v>62400</v>
      </c>
      <c r="G30" s="57"/>
      <c r="H30" s="45">
        <f>SUM(H21+H26)</f>
        <v>58907</v>
      </c>
      <c r="I30" s="57"/>
      <c r="J30" s="45">
        <f>SUM(J21+J26)</f>
        <v>63548</v>
      </c>
      <c r="K30" s="57"/>
      <c r="L30" s="45">
        <v>-852</v>
      </c>
      <c r="M30" s="57"/>
      <c r="N30" s="127">
        <f t="shared" si="0"/>
        <v>0.01839743589743592</v>
      </c>
    </row>
    <row r="31" ht="12.75" thickTop="1">
      <c r="N31" s="127"/>
    </row>
  </sheetData>
  <sheetProtection/>
  <printOptions horizontalCentered="1"/>
  <pageMargins left="0.25" right="0.25" top="1" bottom="0.75" header="0.5" footer="0.5"/>
  <pageSetup horizontalDpi="600" verticalDpi="600" orientation="landscape" r:id="rId1"/>
  <headerFooter alignWithMargins="0">
    <oddFooter>&amp;R5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20">
      <selection activeCell="L31" sqref="L31"/>
    </sheetView>
  </sheetViews>
  <sheetFormatPr defaultColWidth="9.140625" defaultRowHeight="12.75"/>
  <cols>
    <col min="1" max="1" width="32.421875" style="0" customWidth="1"/>
    <col min="2" max="2" width="12.57421875" style="6" customWidth="1"/>
    <col min="3" max="3" width="0.85546875" style="0" customWidth="1"/>
    <col min="4" max="4" width="12.57421875" style="0" customWidth="1"/>
    <col min="5" max="5" width="0.85546875" style="0" customWidth="1"/>
    <col min="6" max="6" width="12.7109375" style="60" customWidth="1"/>
    <col min="7" max="7" width="0.85546875" style="0" customWidth="1"/>
    <col min="8" max="8" width="13.57421875" style="0" customWidth="1"/>
    <col min="9" max="9" width="0.85546875" style="0" customWidth="1"/>
    <col min="10" max="10" width="11.140625" style="0" bestFit="1" customWidth="1"/>
    <col min="11" max="11" width="0.85546875" style="0" customWidth="1"/>
    <col min="12" max="12" width="11.140625" style="0" customWidth="1"/>
    <col min="13" max="13" width="0.85546875" style="0" customWidth="1"/>
    <col min="14" max="14" width="9.8515625" style="0" bestFit="1" customWidth="1"/>
  </cols>
  <sheetData>
    <row r="1" spans="1:2" ht="18">
      <c r="A1" s="36" t="s">
        <v>84</v>
      </c>
      <c r="B1" s="37"/>
    </row>
    <row r="2" spans="1:14" ht="12.75" customHeight="1">
      <c r="A2" s="48"/>
      <c r="H2" s="95" t="s">
        <v>148</v>
      </c>
      <c r="J2" s="32">
        <v>2014</v>
      </c>
      <c r="N2" s="56" t="s">
        <v>15</v>
      </c>
    </row>
    <row r="3" spans="2:14" ht="13.5">
      <c r="B3" s="87">
        <v>2012</v>
      </c>
      <c r="D3" s="95" t="s">
        <v>188</v>
      </c>
      <c r="F3" s="87">
        <v>2013</v>
      </c>
      <c r="G3" s="62"/>
      <c r="H3" s="59" t="s">
        <v>145</v>
      </c>
      <c r="I3" s="62"/>
      <c r="J3" s="32" t="s">
        <v>119</v>
      </c>
      <c r="K3" s="87"/>
      <c r="L3" s="87" t="s">
        <v>195</v>
      </c>
      <c r="M3" s="87"/>
      <c r="N3" s="54" t="s">
        <v>16</v>
      </c>
    </row>
    <row r="4" spans="1:6" ht="15">
      <c r="A4" s="43" t="s">
        <v>83</v>
      </c>
      <c r="B4" s="60"/>
      <c r="F4"/>
    </row>
    <row r="5" spans="1:14" ht="12">
      <c r="A5" t="s">
        <v>58</v>
      </c>
      <c r="B5" s="12">
        <v>17100</v>
      </c>
      <c r="D5" s="12">
        <v>14261</v>
      </c>
      <c r="F5" s="12">
        <v>15000</v>
      </c>
      <c r="H5" s="12">
        <v>13562</v>
      </c>
      <c r="J5" s="12">
        <v>14500</v>
      </c>
      <c r="K5" s="7"/>
      <c r="L5" s="12">
        <v>500</v>
      </c>
      <c r="M5" s="7"/>
      <c r="N5" s="127">
        <f>J5/F5-1</f>
        <v>-0.033333333333333326</v>
      </c>
    </row>
    <row r="6" spans="1:14" ht="12">
      <c r="A6" t="s">
        <v>25</v>
      </c>
      <c r="B6" s="12">
        <v>2500</v>
      </c>
      <c r="D6" s="12">
        <v>2000</v>
      </c>
      <c r="F6" s="12">
        <v>2500</v>
      </c>
      <c r="H6" s="12">
        <v>2000</v>
      </c>
      <c r="J6" s="12">
        <v>2500</v>
      </c>
      <c r="K6" s="7"/>
      <c r="L6" s="12"/>
      <c r="M6" s="7"/>
      <c r="N6" s="127">
        <f aca="true" t="shared" si="0" ref="N6:N30">J6/F6-1</f>
        <v>0</v>
      </c>
    </row>
    <row r="7" spans="1:14" ht="12">
      <c r="A7" t="s">
        <v>59</v>
      </c>
      <c r="B7" s="12">
        <v>4600</v>
      </c>
      <c r="D7" s="12">
        <v>1237</v>
      </c>
      <c r="F7" s="12">
        <v>3000</v>
      </c>
      <c r="H7" s="12">
        <v>4418</v>
      </c>
      <c r="J7" s="12">
        <v>3500</v>
      </c>
      <c r="K7" s="7"/>
      <c r="L7" s="12"/>
      <c r="M7" s="7"/>
      <c r="N7" s="127">
        <f t="shared" si="0"/>
        <v>0.16666666666666674</v>
      </c>
    </row>
    <row r="8" spans="1:14" ht="12">
      <c r="A8" t="s">
        <v>57</v>
      </c>
      <c r="B8" s="12">
        <v>3800</v>
      </c>
      <c r="D8" s="12">
        <v>4279</v>
      </c>
      <c r="F8" s="12">
        <v>1500</v>
      </c>
      <c r="H8" s="12">
        <v>1199</v>
      </c>
      <c r="J8" s="12">
        <v>4000</v>
      </c>
      <c r="K8" s="7"/>
      <c r="L8" s="12"/>
      <c r="M8" s="7"/>
      <c r="N8" s="127">
        <f t="shared" si="0"/>
        <v>1.6666666666666665</v>
      </c>
    </row>
    <row r="9" spans="1:14" ht="12">
      <c r="A9" t="s">
        <v>60</v>
      </c>
      <c r="B9" s="12">
        <v>3000</v>
      </c>
      <c r="D9" s="12">
        <v>3289</v>
      </c>
      <c r="F9" s="12">
        <v>4500</v>
      </c>
      <c r="H9" s="12">
        <v>2240</v>
      </c>
      <c r="J9" s="12">
        <v>2500</v>
      </c>
      <c r="K9" s="7"/>
      <c r="L9" s="12"/>
      <c r="M9" s="7"/>
      <c r="N9" s="127">
        <f t="shared" si="0"/>
        <v>-0.4444444444444444</v>
      </c>
    </row>
    <row r="10" spans="1:14" ht="12">
      <c r="A10" t="s">
        <v>61</v>
      </c>
      <c r="B10" s="12">
        <v>3000</v>
      </c>
      <c r="D10" s="12">
        <v>11216</v>
      </c>
      <c r="F10" s="12">
        <v>8193</v>
      </c>
      <c r="H10" s="12">
        <v>11200</v>
      </c>
      <c r="J10" s="12">
        <v>11500</v>
      </c>
      <c r="K10" s="7"/>
      <c r="L10" s="12"/>
      <c r="M10" s="7"/>
      <c r="N10" s="127">
        <f t="shared" si="0"/>
        <v>0.4036372513120956</v>
      </c>
    </row>
    <row r="11" spans="1:14" ht="12.75">
      <c r="A11" s="34" t="s">
        <v>49</v>
      </c>
      <c r="B11" s="5">
        <f>SUM(B5:B10)</f>
        <v>34000</v>
      </c>
      <c r="D11" s="5">
        <f>SUM(D5:D10)</f>
        <v>36282</v>
      </c>
      <c r="F11" s="5">
        <f>SUM(F5:F10)</f>
        <v>34693</v>
      </c>
      <c r="H11" s="5">
        <f>SUM(H5:H10)</f>
        <v>34619</v>
      </c>
      <c r="J11" s="5">
        <f>SUM(J5:J10)</f>
        <v>38500</v>
      </c>
      <c r="K11" s="5"/>
      <c r="L11" s="5">
        <v>500</v>
      </c>
      <c r="M11" s="5"/>
      <c r="N11" s="127">
        <f t="shared" si="0"/>
        <v>0.10973395209408232</v>
      </c>
    </row>
    <row r="12" spans="1:14" ht="12.75">
      <c r="A12" s="34"/>
      <c r="D12" s="6"/>
      <c r="F12" s="6"/>
      <c r="H12" s="6"/>
      <c r="J12" s="6"/>
      <c r="K12" s="6"/>
      <c r="L12" s="6"/>
      <c r="M12" s="6"/>
      <c r="N12" s="127"/>
    </row>
    <row r="13" spans="4:14" ht="12">
      <c r="D13" s="6"/>
      <c r="F13" s="6"/>
      <c r="H13" s="6"/>
      <c r="J13" s="6"/>
      <c r="K13" s="6"/>
      <c r="L13" s="6"/>
      <c r="M13" s="6"/>
      <c r="N13" s="127"/>
    </row>
    <row r="14" spans="1:14" ht="15">
      <c r="A14" s="43" t="s">
        <v>28</v>
      </c>
      <c r="D14" s="6"/>
      <c r="F14" s="6"/>
      <c r="H14" s="6"/>
      <c r="J14" s="6"/>
      <c r="K14" s="6"/>
      <c r="L14" s="6"/>
      <c r="M14" s="6"/>
      <c r="N14" s="127"/>
    </row>
    <row r="15" spans="1:14" ht="12">
      <c r="A15" t="s">
        <v>132</v>
      </c>
      <c r="B15" s="12">
        <v>5500</v>
      </c>
      <c r="D15" s="12">
        <v>6235</v>
      </c>
      <c r="F15" s="12">
        <v>5500</v>
      </c>
      <c r="H15" s="12">
        <v>10935</v>
      </c>
      <c r="J15" s="12">
        <v>7000</v>
      </c>
      <c r="K15" s="7"/>
      <c r="L15" s="12">
        <v>-3000</v>
      </c>
      <c r="M15" s="7"/>
      <c r="N15" s="127">
        <f t="shared" si="0"/>
        <v>0.2727272727272727</v>
      </c>
    </row>
    <row r="16" spans="1:14" ht="12">
      <c r="A16" t="s">
        <v>86</v>
      </c>
      <c r="B16" s="12">
        <v>4000</v>
      </c>
      <c r="D16" s="12">
        <v>4359</v>
      </c>
      <c r="F16" s="12">
        <v>5000</v>
      </c>
      <c r="H16" s="12">
        <v>3747</v>
      </c>
      <c r="J16" s="12">
        <v>4200</v>
      </c>
      <c r="K16" s="7"/>
      <c r="L16" s="12">
        <v>-300</v>
      </c>
      <c r="M16" s="7"/>
      <c r="N16" s="127">
        <f>J16/F16-1</f>
        <v>-0.16000000000000003</v>
      </c>
    </row>
    <row r="17" spans="1:14" ht="12">
      <c r="A17" t="s">
        <v>85</v>
      </c>
      <c r="B17" s="12">
        <v>11800</v>
      </c>
      <c r="D17" s="12">
        <v>3695</v>
      </c>
      <c r="F17" s="12">
        <v>5000</v>
      </c>
      <c r="H17" s="12">
        <v>3763</v>
      </c>
      <c r="J17" s="12">
        <v>4000</v>
      </c>
      <c r="K17" s="7"/>
      <c r="L17" s="12">
        <v>-500</v>
      </c>
      <c r="M17" s="7"/>
      <c r="N17" s="127">
        <f t="shared" si="0"/>
        <v>-0.19999999999999996</v>
      </c>
    </row>
    <row r="18" spans="1:14" s="1" customFormat="1" ht="12.75">
      <c r="A18" s="34" t="s">
        <v>49</v>
      </c>
      <c r="B18" s="5">
        <f>SUM(B15:B17)</f>
        <v>21300</v>
      </c>
      <c r="D18" s="5">
        <f>SUM(D15:D17)</f>
        <v>14289</v>
      </c>
      <c r="F18" s="5">
        <f>SUM(F15:F17)</f>
        <v>15500</v>
      </c>
      <c r="H18" s="5">
        <f>SUM(H15:H17)</f>
        <v>18445</v>
      </c>
      <c r="J18" s="5">
        <f>SUM(J15:J17)</f>
        <v>15200</v>
      </c>
      <c r="K18" s="5"/>
      <c r="L18" s="5">
        <v>-3800</v>
      </c>
      <c r="M18" s="5"/>
      <c r="N18" s="127">
        <f t="shared" si="0"/>
        <v>-0.01935483870967747</v>
      </c>
    </row>
    <row r="19" spans="4:14" ht="12">
      <c r="D19" s="6"/>
      <c r="F19" s="6"/>
      <c r="H19" s="6"/>
      <c r="J19" s="6"/>
      <c r="K19" s="6"/>
      <c r="L19" s="6"/>
      <c r="M19" s="6"/>
      <c r="N19" s="127"/>
    </row>
    <row r="20" spans="4:14" ht="12">
      <c r="D20" s="6"/>
      <c r="F20" s="6"/>
      <c r="H20" s="6"/>
      <c r="J20" s="6"/>
      <c r="K20" s="6"/>
      <c r="L20" s="6"/>
      <c r="M20" s="6"/>
      <c r="N20" s="127"/>
    </row>
    <row r="21" spans="1:14" ht="15">
      <c r="A21" s="43" t="s">
        <v>87</v>
      </c>
      <c r="D21" s="6"/>
      <c r="F21" s="6"/>
      <c r="H21" s="6"/>
      <c r="J21" s="6"/>
      <c r="K21" s="6"/>
      <c r="L21" s="6"/>
      <c r="M21" s="6"/>
      <c r="N21" s="127"/>
    </row>
    <row r="22" spans="1:14" ht="12">
      <c r="A22" t="s">
        <v>88</v>
      </c>
      <c r="B22" s="12">
        <v>700</v>
      </c>
      <c r="D22" s="12">
        <v>426</v>
      </c>
      <c r="F22" s="12">
        <v>700</v>
      </c>
      <c r="H22" s="12">
        <v>544</v>
      </c>
      <c r="J22" s="12">
        <v>600</v>
      </c>
      <c r="K22" s="7"/>
      <c r="L22" s="12"/>
      <c r="M22" s="7"/>
      <c r="N22" s="127">
        <f t="shared" si="0"/>
        <v>-0.1428571428571429</v>
      </c>
    </row>
    <row r="23" spans="1:14" ht="12">
      <c r="A23" s="13" t="s">
        <v>76</v>
      </c>
      <c r="B23" s="12">
        <v>100</v>
      </c>
      <c r="D23" s="12">
        <v>70</v>
      </c>
      <c r="F23" s="12">
        <v>100</v>
      </c>
      <c r="H23" s="12">
        <v>79</v>
      </c>
      <c r="J23" s="12">
        <v>100</v>
      </c>
      <c r="K23" s="7"/>
      <c r="L23" s="12"/>
      <c r="M23" s="7"/>
      <c r="N23" s="127">
        <f t="shared" si="0"/>
        <v>0</v>
      </c>
    </row>
    <row r="24" spans="1:14" ht="12">
      <c r="A24" s="10" t="s">
        <v>150</v>
      </c>
      <c r="B24" s="12">
        <v>700</v>
      </c>
      <c r="D24" s="12">
        <v>4488</v>
      </c>
      <c r="F24" s="12">
        <v>4000</v>
      </c>
      <c r="H24" s="12">
        <v>1565</v>
      </c>
      <c r="J24" s="12">
        <v>2500</v>
      </c>
      <c r="K24" s="7"/>
      <c r="L24" s="12"/>
      <c r="M24" s="7"/>
      <c r="N24" s="127">
        <f t="shared" si="0"/>
        <v>-0.375</v>
      </c>
    </row>
    <row r="25" spans="1:14" ht="12">
      <c r="A25" t="s">
        <v>133</v>
      </c>
      <c r="B25" s="12">
        <v>2000</v>
      </c>
      <c r="D25" s="12">
        <v>2098</v>
      </c>
      <c r="F25" s="12">
        <v>3000</v>
      </c>
      <c r="H25" s="12">
        <v>3433</v>
      </c>
      <c r="J25" s="12">
        <v>3500</v>
      </c>
      <c r="K25" s="7"/>
      <c r="L25" s="12"/>
      <c r="M25" s="7"/>
      <c r="N25" s="127">
        <f t="shared" si="0"/>
        <v>0.16666666666666674</v>
      </c>
    </row>
    <row r="26" spans="1:14" ht="12">
      <c r="A26" s="10" t="s">
        <v>191</v>
      </c>
      <c r="B26" s="12">
        <v>1000</v>
      </c>
      <c r="D26" s="12">
        <v>1104</v>
      </c>
      <c r="F26" s="12">
        <v>3000</v>
      </c>
      <c r="H26" s="12">
        <v>4074</v>
      </c>
      <c r="J26" s="12">
        <v>4000</v>
      </c>
      <c r="K26" s="7"/>
      <c r="L26" s="12"/>
      <c r="M26" s="7"/>
      <c r="N26" s="127">
        <f t="shared" si="0"/>
        <v>0.33333333333333326</v>
      </c>
    </row>
    <row r="27" spans="1:14" ht="12.75">
      <c r="A27" s="34" t="s">
        <v>49</v>
      </c>
      <c r="B27" s="5">
        <f>SUM(B22:B26)</f>
        <v>4500</v>
      </c>
      <c r="D27" s="5">
        <f>SUM(D22:D26)</f>
        <v>8186</v>
      </c>
      <c r="F27" s="5">
        <f>SUM(F22:F26)</f>
        <v>10800</v>
      </c>
      <c r="H27" s="5">
        <f>SUM(H22:H26)</f>
        <v>9695</v>
      </c>
      <c r="J27" s="5">
        <f>SUM(J22:J26)</f>
        <v>10700</v>
      </c>
      <c r="K27" s="5"/>
      <c r="L27" s="5"/>
      <c r="M27" s="5"/>
      <c r="N27" s="127">
        <f t="shared" si="0"/>
        <v>-0.0092592592592593</v>
      </c>
    </row>
    <row r="28" spans="1:14" ht="12.75">
      <c r="A28" s="34"/>
      <c r="B28" s="5"/>
      <c r="D28" s="5"/>
      <c r="F28" s="5"/>
      <c r="H28" s="5"/>
      <c r="J28" s="5"/>
      <c r="K28" s="5"/>
      <c r="L28" s="5"/>
      <c r="M28" s="5"/>
      <c r="N28" s="127"/>
    </row>
    <row r="29" spans="1:14" ht="12.75">
      <c r="A29" s="34"/>
      <c r="B29" s="64"/>
      <c r="D29" s="64"/>
      <c r="F29" s="6"/>
      <c r="H29" s="6"/>
      <c r="J29" s="6"/>
      <c r="K29" s="6"/>
      <c r="L29" s="6"/>
      <c r="M29" s="6"/>
      <c r="N29" s="127"/>
    </row>
    <row r="30" spans="1:14" ht="13.5" thickBot="1">
      <c r="A30" s="34" t="s">
        <v>138</v>
      </c>
      <c r="B30" s="42">
        <f>SUM(B11+B18+B27)</f>
        <v>59800</v>
      </c>
      <c r="D30" s="42">
        <f>SUM(D11+D18+D27)</f>
        <v>58757</v>
      </c>
      <c r="F30" s="42">
        <f>SUM(F11+F18+F27)</f>
        <v>60993</v>
      </c>
      <c r="H30" s="42">
        <f>SUM(H11+H18+H27)</f>
        <v>62759</v>
      </c>
      <c r="J30" s="42">
        <f>SUM(J11+J18+J27)</f>
        <v>64400</v>
      </c>
      <c r="K30" s="16"/>
      <c r="L30" s="42">
        <v>-3300</v>
      </c>
      <c r="M30" s="16"/>
      <c r="N30" s="127">
        <f t="shared" si="0"/>
        <v>0.05585886905054682</v>
      </c>
    </row>
    <row r="31" spans="1:14" ht="13.5" thickTop="1">
      <c r="A31" s="34"/>
      <c r="B31" s="64"/>
      <c r="D31" s="64"/>
      <c r="F31" s="6"/>
      <c r="H31" s="6"/>
      <c r="J31" s="6"/>
      <c r="K31" s="6"/>
      <c r="L31" s="6"/>
      <c r="M31" s="6"/>
      <c r="N31" s="74"/>
    </row>
    <row r="32" spans="4:14" ht="12">
      <c r="D32" s="6"/>
      <c r="F32" s="6"/>
      <c r="H32" s="6"/>
      <c r="J32" s="6"/>
      <c r="K32" s="6"/>
      <c r="L32" s="6"/>
      <c r="M32" s="6"/>
      <c r="N32" s="74"/>
    </row>
    <row r="33" spans="8:14" ht="12">
      <c r="H33" s="6"/>
      <c r="J33" s="6"/>
      <c r="K33" s="6"/>
      <c r="L33" s="6"/>
      <c r="M33" s="6"/>
      <c r="N33" s="74"/>
    </row>
  </sheetData>
  <sheetProtection/>
  <printOptions horizontalCentered="1"/>
  <pageMargins left="0.5" right="0.5" top="1" bottom="1" header="0.5" footer="0.5"/>
  <pageSetup horizontalDpi="600" verticalDpi="600" orientation="landscape" r:id="rId1"/>
  <headerFooter alignWithMargins="0">
    <oddFooter>&amp;R6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Village Of Pound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Tricia</cp:lastModifiedBy>
  <cp:lastPrinted>2013-11-06T20:21:47Z</cp:lastPrinted>
  <dcterms:created xsi:type="dcterms:W3CDTF">2000-11-03T14:56:36Z</dcterms:created>
  <dcterms:modified xsi:type="dcterms:W3CDTF">2013-11-06T20:22:34Z</dcterms:modified>
  <cp:category/>
  <cp:version/>
  <cp:contentType/>
  <cp:contentStatus/>
</cp:coreProperties>
</file>